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091" sheetId="1" r:id="rId1"/>
  </sheets>
  <definedNames>
    <definedName name="_xlnm.Print_Area" localSheetId="0">'0611091'!$A$1:$L$111</definedName>
  </definedNames>
  <calcPr calcId="152511"/>
</workbook>
</file>

<file path=xl/calcChain.xml><?xml version="1.0" encoding="utf-8"?>
<calcChain xmlns="http://schemas.openxmlformats.org/spreadsheetml/2006/main">
  <c r="J103" i="1" l="1"/>
  <c r="J102" i="1"/>
  <c r="J101" i="1"/>
  <c r="H100" i="1"/>
  <c r="F100" i="1"/>
  <c r="H99" i="1"/>
  <c r="F99" i="1"/>
  <c r="J96" i="1"/>
  <c r="H94" i="1"/>
  <c r="F94" i="1"/>
  <c r="J90" i="1"/>
  <c r="J89" i="1"/>
  <c r="J88" i="1"/>
  <c r="J87" i="1"/>
  <c r="J86" i="1"/>
  <c r="J85" i="1"/>
  <c r="J100" i="1" s="1"/>
  <c r="J84" i="1"/>
  <c r="J83" i="1"/>
  <c r="J82" i="1"/>
  <c r="J81" i="1"/>
  <c r="J94" i="1" s="1"/>
  <c r="J79" i="1"/>
  <c r="F79" i="1"/>
  <c r="F93" i="1" s="1"/>
  <c r="J93" i="1" s="1"/>
  <c r="J78" i="1"/>
  <c r="H77" i="1"/>
  <c r="J77" i="1" s="1"/>
  <c r="J76" i="1"/>
  <c r="J75" i="1"/>
  <c r="J74" i="1"/>
  <c r="J73" i="1"/>
  <c r="J72" i="1"/>
  <c r="F58" i="1"/>
  <c r="H58" i="1" s="1"/>
  <c r="F57" i="1"/>
  <c r="F59" i="1" s="1"/>
  <c r="F65" i="1" s="1"/>
  <c r="F66" i="1" s="1"/>
  <c r="H56" i="1"/>
  <c r="D55" i="1"/>
  <c r="H55" i="1" s="1"/>
  <c r="J99" i="1" l="1"/>
  <c r="H95" i="1"/>
  <c r="J95" i="1" s="1"/>
  <c r="D59" i="1"/>
  <c r="D65" i="1" s="1"/>
  <c r="D66" i="1"/>
  <c r="H65" i="1"/>
  <c r="H66" i="1" s="1"/>
  <c r="F92" i="1"/>
  <c r="J92" i="1" s="1"/>
  <c r="H57" i="1"/>
  <c r="H59" i="1" s="1"/>
</calcChain>
</file>

<file path=xl/sharedStrings.xml><?xml version="1.0" encoding="utf-8"?>
<sst xmlns="http://schemas.openxmlformats.org/spreadsheetml/2006/main" count="186" uniqueCount="126">
  <si>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</si>
  <si>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</si>
  <si>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</si>
  <si>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</si>
  <si>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</si>
  <si>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</si>
  <si>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</si>
  <si>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</si>
  <si>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0611091    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</si>
  <si>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1091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</si>
  <si>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0930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</si>
  <si>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</si>
  <si>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</si>
  <si>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205 869 252,04 гривень, у тому числі загального фонду — 167 476 955,95 гривень та спеціального фонду — 38 392 296,09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</si>
  <si>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</si>
  <si>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 від 28.06.1996 року № 254 к/96-ВР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</si>
  <si>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</si>
  <si>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року № 2402-III "Про охорону дитинства" (із змінами і доповненнями)</t>
  </si>
  <si>
    <t>Закон України  від 05.09.2017 року № 2145- VІІI  “Про освіту” (із змінами і доповненнями)</t>
  </si>
  <si>
    <t>Закон України від 10.02.1998 року № 103/98-ВР “Про професійну (професійно-технічну освіту)” (із змінами та доповненнями),</t>
  </si>
  <si>
    <t xml:space="preserve">Закон України від 19.11.2024 року № 4059-IX  "Про Державний бюджет України на 2025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</si>
  <si>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</si>
  <si>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</si>
  <si>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 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</si>
  <si>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 від 26.09.2005 року № 557 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</si>
  <si>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 № 102 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</si>
  <si>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</si>
  <si>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 Кабінету Міністрів України від 28.12.2016 року  № 1047  «Про розміри стипендій у державних та комунальних закладах освіти, наукових установах»  (із змінами і доповненнями)</t>
  </si>
  <si>
    <t>Постанова Кабінету Міністрів України від 12.07.2004 року  № 882  «Питання стипендіального забезпечення»  (із змінами і доповненнями)</t>
  </si>
  <si>
    <t>Постанова Кабінету Міністрів України  від 30.08.2002 року  №1298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</si>
  <si>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</si>
  <si>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  від 28.12.2021 року 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</si>
  <si>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 (із змінами і доповненнями)</t>
  </si>
  <si>
    <t>Постанова Кабінету Міністрів України від 24.03.2021 року 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</si>
  <si>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10.07.2019 року № 636 "Порядок організації інклюзивного навчання у закладах професійної (професійно-технічної) освіти"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</si>
  <si>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</si>
  <si>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</si>
  <si>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</si>
  <si>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</si>
  <si>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Протокол від 25.04.2025 року № 105 засідання постійної комісії з питань планування, бюджету, фінансів та децентралізації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</si>
  <si>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</si>
  <si>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</si>
  <si>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</si>
  <si>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</si>
  <si>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</si>
  <si>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громадян України, у тому числі особам з особливими освітніми потребами, а також іноземцям та особам без громадянства, що перебувають в Україні на законних підставах, права на здобуття професійної ( професійно-технічної) освіти відповідно до їх покликань, інтересів і здібностей, перепідготовку та підвищення кваліфікації.</t>
  </si>
  <si>
    <t>Задоволення потреб економіки країни у кваліфікованих і конкурентоспроможних на ринку праці робітниках.</t>
  </si>
  <si>
    <t>Забезпечення необхідних умов функціонування і розвитку установ професійної (професійно-технічної) та закладів професійної (професійно-технічної) освіти різних форм власності та підпорядкування.</t>
  </si>
  <si>
    <t>Сприяння в реалізації державної політики зайнятості населення.</t>
  </si>
  <si>
    <r>
      <t>7. Мета бюджетної програми:</t>
    </r>
    <r>
      <rPr>
        <u/>
        <sz val="12"/>
        <rFont val="Times New Roman"/>
        <family val="1"/>
        <charset val="204"/>
      </rPr>
      <t> Створення  умов для надання професійної ( професійно-технічної) освіти та інших закладах освіти відповідно до потреб ринку праці</t>
    </r>
  </si>
  <si>
    <t> 8.Завдання бюджетної програми:</t>
  </si>
  <si>
    <t>Завдання</t>
  </si>
  <si>
    <t>Формування і розвиток компетентності та професіоналізму особи, необхідних для професійної діяльності за певною професією у відповідній галузі, забезпечення її конкурентоздатності на ринку праці та мобільності, перспектив її кар’єрного зростання впродовж життя , виховання загальної та професійної культури.</t>
  </si>
  <si>
    <t>Забезпечення рівних можливостей на отримання послуг жінками та чоловіками у сфері професійної ( професійно-технічної) освіти відповідно до потреб ринку праці.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</si>
  <si>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</si>
  <si>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</si>
  <si>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</si>
  <si>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</si>
  <si>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</si>
  <si>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</si>
  <si>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Підготовка кадрів закладами професійної (професійно-технічної) освіти</t>
  </si>
  <si>
    <t>Організація харчування в закладах</t>
  </si>
  <si>
    <t>Придбання предметів та обладнання довгострокового користування</t>
  </si>
  <si>
    <t xml:space="preserve">Проведення капітальних ремонтів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</si>
  <si>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</si>
  <si>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</si>
  <si>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</si>
  <si>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
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</si>
  <si>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</si>
  <si>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</si>
  <si>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</si>
  <si>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</si>
  <si>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</si>
  <si>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</si>
  <si>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</si>
  <si>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</si>
  <si>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</si>
  <si>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</si>
  <si>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</si>
  <si>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</si>
  <si>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майстрів виробничого навчання</t>
  </si>
  <si>
    <t>спеціалістів</t>
  </si>
  <si>
    <t>робітників</t>
  </si>
  <si>
    <t>Обсяг видатків за рахунок додаткової дотації, щодо компенсації оплати комунальних послуг, спожитих у будівлях (приміщеннях), в яких розміщено внутрішньо переміщених осіб на безоплатній основі у період воєнного стану</t>
  </si>
  <si>
    <t>грн</t>
  </si>
  <si>
    <t>Рішення сесії від 27.03.25 року № 6; рішення сесії від 27.06.25 року № 4</t>
  </si>
  <si>
    <t>продукту</t>
  </si>
  <si>
    <t>Кількість учнів</t>
  </si>
  <si>
    <t>осіб</t>
  </si>
  <si>
    <t>Кількість учнів за професіями загальнодержавного значення</t>
  </si>
  <si>
    <t>Кількість пільгових категорій учнів</t>
  </si>
  <si>
    <t>Кількість випускників</t>
  </si>
  <si>
    <t xml:space="preserve">Звітність </t>
  </si>
  <si>
    <t xml:space="preserve">Кількість працевлаштованих випускників </t>
  </si>
  <si>
    <t>Кількість учнів, які отримують стипендію</t>
  </si>
  <si>
    <t>Кількість закладів, в яких буде проведений капітальний ремонт</t>
  </si>
  <si>
    <t xml:space="preserve">Кількість закладів, в яких будуть проведені поточні ремонти </t>
  </si>
  <si>
    <t>Рішення сесії від 27.03.25 року № 6</t>
  </si>
  <si>
    <t>Кількість закладів, у будівлях (приміщеннях)  яких розміщено внутрішньо переміщені особи на безоплатній основі у період воєнного стану</t>
  </si>
  <si>
    <t>Кількість внутрішньо переміщених осіб, які розміщено в будівлях (приміщеннях) закладів</t>
  </si>
  <si>
    <t>ефективності</t>
  </si>
  <si>
    <t xml:space="preserve">Середні витрати на одного учня </t>
  </si>
  <si>
    <t>Розрахунок</t>
  </si>
  <si>
    <t xml:space="preserve">Середні витрати додаткової дотації, на одну внутрішньо переміщену особу </t>
  </si>
  <si>
    <t>Кількість учнів на одного  педагогічного працівника</t>
  </si>
  <si>
    <t xml:space="preserve">Середні витрати на проведення капітального ремонту одного закладу професійної (професійно-технічної) освіти </t>
  </si>
  <si>
    <t xml:space="preserve">Середні витрати на проведення поточних ремонтів одного закладу професійної (професійно-технічної) освіти </t>
  </si>
  <si>
    <t>якості</t>
  </si>
  <si>
    <t>Відсоток учнів, які отримали відповідний документ про освіту</t>
  </si>
  <si>
    <t>%</t>
  </si>
  <si>
    <t>Звітність</t>
  </si>
  <si>
    <t>Відсоток учнів, які отримують стипендію</t>
  </si>
  <si>
    <t>Відсоток працевлаштованих випускників</t>
  </si>
  <si>
    <t>Динаміка росту власних надходжень в порівнянні з минулим роком</t>
  </si>
  <si>
    <t xml:space="preserve">Відсоток захищених статей загального фонду видатків </t>
  </si>
  <si>
    <t xml:space="preserve">Динаміка державного замовлення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</si>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</sst>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_-* #,##0.00\ _₽_-;\-* #,##0.00\ _₽_-;_-* &quot;-&quot;??\ _₽_-;_-@_-"/>
    <numFmt numFmtId="165" formatCode="#,##0.00\ _₴"/>
    <numFmt numFmtId="166" formatCode="#,##0\ _₴"/>
    <numFmt numFmtId="167" formatCode="0.0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0" borderId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2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7" borderId="15" applyNumberFormat="0" applyFont="0" applyAlignment="0" applyProtection="0"/>
    <xf numFmtId="0" fontId="28" fillId="0" borderId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164" fontId="2" fillId="0" borderId="0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8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7" fontId="3" fillId="0" borderId="5" xfId="0" applyNumberFormat="1" applyFont="1" applyFill="1" applyBorder="1" applyAlignment="1">
      <alignment horizontal="center" vertical="center" wrapText="1" shrinkToFit="1"/>
    </xf>
    <xf numFmtId="167" fontId="3" fillId="0" borderId="7" xfId="0" applyNumberFormat="1" applyFont="1" applyFill="1" applyBorder="1" applyAlignment="1">
      <alignment horizontal="center" vertical="center" wrapText="1" shrinkToFit="1"/>
    </xf>
    <xf numFmtId="167" fontId="16" fillId="0" borderId="2" xfId="0" applyNumberFormat="1" applyFont="1" applyFill="1" applyBorder="1" applyAlignment="1">
      <alignment horizontal="center" vertical="center" wrapText="1" shrinkToFi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65" fontId="3" fillId="0" borderId="7" xfId="1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4" fontId="15" fillId="0" borderId="2" xfId="0" applyNumberFormat="1" applyFont="1" applyFill="1" applyBorder="1" applyAlignment="1">
      <alignment horizontal="center" vertical="center" wrapText="1" shrinkToFit="1"/>
    </xf>
    <xf numFmtId="4" fontId="15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2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3" fillId="0" borderId="7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6" fontId="3" fillId="0" borderId="7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 shrinkToFit="1"/>
    </xf>
    <xf numFmtId="166" fontId="3" fillId="0" borderId="7" xfId="1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165" fontId="15" fillId="0" borderId="5" xfId="0" applyNumberFormat="1" applyFont="1" applyFill="1" applyBorder="1" applyAlignment="1">
      <alignment horizontal="center" vertical="center" wrapText="1"/>
    </xf>
    <xf numFmtId="165" fontId="15" fillId="0" borderId="7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166" fontId="15" fillId="0" borderId="7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4" fontId="3" fillId="0" borderId="7" xfId="0" applyNumberFormat="1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9" fillId="0" borderId="11" xfId="0" applyNumberFormat="1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12"/>
  <sheetViews>
    <sheetView tabSelected="1" view="pageBreakPreview" zoomScale="70" zoomScaleNormal="80" zoomScaleSheetLayoutView="70" workbookViewId="0">
      <selection activeCell="A3" sqref="A3:K3"/>
    </sheetView>
  </sheetViews>
  <sheetFormatPr defaultColWidth="9.33203125" defaultRowHeight="12.75" x14ac:dyDescent="0.2"/>
  <cols>
    <col min="1" max="1" width="21.33203125" style="1" customWidth="1"/>
    <col min="2" max="2" width="55.5" style="1" customWidth="1"/>
    <col min="3" max="3" width="18" style="1" customWidth="1"/>
    <col min="4" max="4" width="23.1640625" style="1" customWidth="1"/>
    <col min="5" max="5" width="28" style="1" customWidth="1"/>
    <col min="6" max="6" width="5.33203125" style="1" customWidth="1"/>
    <col min="7" max="7" width="25.1640625" style="1" customWidth="1"/>
    <col min="8" max="8" width="12.83203125" style="1" customWidth="1"/>
    <col min="9" max="9" width="19" style="1" customWidth="1"/>
    <col min="10" max="10" width="8.33203125" style="1" customWidth="1"/>
    <col min="11" max="11" width="12.5" style="1" customWidth="1"/>
    <col min="12" max="12" width="5.5" style="1" customWidth="1"/>
    <col min="13" max="13" width="17" style="1" customWidth="1"/>
    <col min="14" max="14" width="18.33203125" style="1" customWidth="1"/>
    <col min="15" max="15" width="19" style="1" customWidth="1"/>
    <col min="16" max="16" width="19.83203125" style="1" customWidth="1"/>
    <col min="17" max="17" width="15.5" style="1" customWidth="1"/>
    <col min="18" max="16384" width="9.33203125" style="1"/>
  </cols>
  <sheetData>
    <row r="1" spans="1:12" ht="81" customHeight="1" x14ac:dyDescent="0.2">
      <c r="B1" s="2"/>
      <c r="C1" s="2"/>
      <c r="D1" s="2"/>
      <c r="E1" s="2"/>
      <c r="F1" s="2"/>
      <c r="G1" s="127" t="s">
        <v>0</v>
      </c>
      <c r="H1" s="128"/>
      <c r="I1" s="128"/>
      <c r="J1" s="128"/>
      <c r="K1" s="128"/>
    </row>
    <row r="2" spans="1:12" ht="114" customHeight="1" x14ac:dyDescent="0.2">
      <c r="B2" s="2"/>
      <c r="C2" s="2"/>
      <c r="D2" s="2"/>
      <c r="E2" s="2"/>
      <c r="F2" s="2"/>
      <c r="G2" s="127" t="s">
        <v>125</v>
      </c>
      <c r="H2" s="127"/>
      <c r="I2" s="127"/>
      <c r="J2" s="127"/>
      <c r="K2" s="127"/>
    </row>
    <row r="3" spans="1:12" ht="35.450000000000003" customHeight="1" x14ac:dyDescent="0.2">
      <c r="A3" s="129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36.5" customHeight="1" x14ac:dyDescent="0.2">
      <c r="A4" s="3" t="s">
        <v>2</v>
      </c>
      <c r="B4" s="125" t="s">
        <v>3</v>
      </c>
      <c r="C4" s="125"/>
      <c r="D4" s="125"/>
      <c r="E4" s="125"/>
      <c r="F4" s="125"/>
      <c r="G4" s="124" t="s">
        <v>4</v>
      </c>
      <c r="H4" s="124"/>
      <c r="I4" s="124"/>
      <c r="J4" s="124"/>
      <c r="K4" s="124"/>
    </row>
    <row r="5" spans="1:12" ht="126" customHeight="1" x14ac:dyDescent="0.2">
      <c r="A5" s="4" t="s">
        <v>5</v>
      </c>
      <c r="B5" s="125" t="s">
        <v>6</v>
      </c>
      <c r="C5" s="125"/>
      <c r="D5" s="125"/>
      <c r="E5" s="125"/>
      <c r="F5" s="125"/>
      <c r="G5" s="125" t="s">
        <v>7</v>
      </c>
      <c r="H5" s="125"/>
      <c r="I5" s="125"/>
      <c r="J5" s="125"/>
      <c r="K5" s="125"/>
    </row>
    <row r="6" spans="1:12" ht="123.75" customHeight="1" x14ac:dyDescent="0.2">
      <c r="A6" s="4" t="s">
        <v>8</v>
      </c>
      <c r="B6" s="124" t="s">
        <v>9</v>
      </c>
      <c r="C6" s="125"/>
      <c r="D6" s="5" t="s">
        <v>10</v>
      </c>
      <c r="E6" s="126" t="s">
        <v>11</v>
      </c>
      <c r="F6" s="125"/>
      <c r="G6" s="124" t="s">
        <v>12</v>
      </c>
      <c r="H6" s="125"/>
      <c r="I6" s="125"/>
      <c r="J6" s="125"/>
      <c r="K6" s="125"/>
    </row>
    <row r="7" spans="1:12" ht="22.7" customHeight="1" x14ac:dyDescent="0.2">
      <c r="A7" s="108" t="s">
        <v>13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2" s="6" customFormat="1" ht="14.25" customHeight="1" x14ac:dyDescent="0.2">
      <c r="A8" s="108" t="s">
        <v>14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s="6" customFormat="1" ht="19.5" customHeight="1" x14ac:dyDescent="0.2">
      <c r="A9" s="119" t="s">
        <v>15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1:12" s="6" customFormat="1" ht="15.75" customHeight="1" x14ac:dyDescent="0.2">
      <c r="A10" s="119" t="s">
        <v>16</v>
      </c>
      <c r="B10" s="119"/>
      <c r="C10" s="119"/>
      <c r="D10" s="119"/>
      <c r="E10" s="119"/>
      <c r="F10" s="119"/>
      <c r="G10" s="119"/>
      <c r="H10" s="119"/>
      <c r="I10" s="119"/>
      <c r="J10" s="7"/>
      <c r="K10" s="7"/>
    </row>
    <row r="11" spans="1:12" s="6" customFormat="1" ht="18.75" customHeight="1" x14ac:dyDescent="0.2">
      <c r="A11" s="119" t="s">
        <v>17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2" s="6" customFormat="1" ht="19.149999999999999" customHeight="1" x14ac:dyDescent="0.2">
      <c r="A12" s="119" t="s">
        <v>18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2" s="6" customFormat="1" ht="23.1" customHeight="1" x14ac:dyDescent="0.2">
      <c r="A13" s="119" t="s">
        <v>19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2" s="6" customFormat="1" ht="23.1" customHeight="1" x14ac:dyDescent="0.2">
      <c r="A14" s="119" t="s">
        <v>20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2" s="6" customFormat="1" ht="19.7" customHeight="1" x14ac:dyDescent="0.2">
      <c r="A15" s="119" t="s">
        <v>21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spans="1:12" s="6" customFormat="1" ht="27.2" customHeight="1" x14ac:dyDescent="0.2">
      <c r="A16" s="119" t="s">
        <v>22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</row>
    <row r="17" spans="1:11" s="6" customFormat="1" ht="30.6" customHeight="1" x14ac:dyDescent="0.2">
      <c r="A17" s="119" t="s">
        <v>23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</row>
    <row r="18" spans="1:11" s="6" customFormat="1" ht="33.950000000000003" customHeight="1" x14ac:dyDescent="0.2">
      <c r="A18" s="121" t="s">
        <v>24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1" s="6" customFormat="1" ht="21.75" customHeight="1" x14ac:dyDescent="0.2">
      <c r="A19" s="121" t="s">
        <v>25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1" s="6" customFormat="1" ht="37.35" customHeight="1" x14ac:dyDescent="0.2">
      <c r="A20" s="119" t="s">
        <v>26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</row>
    <row r="21" spans="1:11" s="6" customFormat="1" ht="23.1" customHeight="1" x14ac:dyDescent="0.2">
      <c r="A21" s="119" t="s">
        <v>27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</row>
    <row r="22" spans="1:11" s="6" customFormat="1" ht="25.9" customHeight="1" x14ac:dyDescent="0.2">
      <c r="A22" s="119" t="s">
        <v>28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1" s="6" customFormat="1" ht="41.45" customHeight="1" x14ac:dyDescent="0.2">
      <c r="A23" s="121" t="s">
        <v>29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s="6" customFormat="1" ht="21.75" customHeight="1" x14ac:dyDescent="0.2">
      <c r="A24" s="119" t="s">
        <v>30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s="6" customFormat="1" ht="38.1" customHeight="1" x14ac:dyDescent="0.2">
      <c r="A25" s="121" t="s">
        <v>31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1" s="6" customFormat="1" ht="32.65" customHeight="1" x14ac:dyDescent="0.2">
      <c r="A26" s="119" t="s">
        <v>32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s="6" customFormat="1" ht="36" customHeight="1" x14ac:dyDescent="0.2">
      <c r="A27" s="119" t="s">
        <v>33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11" s="6" customFormat="1" ht="24.4" customHeight="1" x14ac:dyDescent="0.2">
      <c r="A28" s="119" t="s">
        <v>34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</row>
    <row r="29" spans="1:11" s="6" customFormat="1" ht="32.450000000000003" customHeight="1" x14ac:dyDescent="0.2">
      <c r="A29" s="119" t="s">
        <v>35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</row>
    <row r="30" spans="1:11" s="6" customFormat="1" ht="17.100000000000001" customHeight="1" x14ac:dyDescent="0.2">
      <c r="A30" s="119" t="s">
        <v>36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</row>
    <row r="31" spans="1:11" s="6" customFormat="1" ht="21.75" customHeight="1" x14ac:dyDescent="0.2">
      <c r="A31" s="119" t="s">
        <v>37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</row>
    <row r="32" spans="1:11" s="6" customFormat="1" ht="21.75" customHeight="1" x14ac:dyDescent="0.2">
      <c r="A32" s="117" t="s">
        <v>38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s="6" customFormat="1" ht="21.75" customHeight="1" x14ac:dyDescent="0.2">
      <c r="A33" s="120" t="s">
        <v>39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</row>
    <row r="34" spans="1:11" s="6" customFormat="1" ht="21.75" customHeight="1" x14ac:dyDescent="0.2">
      <c r="A34" s="117" t="s">
        <v>40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s="6" customFormat="1" ht="21.75" customHeight="1" x14ac:dyDescent="0.2">
      <c r="A35" s="117" t="s">
        <v>41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25.9" customHeight="1" x14ac:dyDescent="0.2">
      <c r="A36" s="108" t="s">
        <v>42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8.1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24.4" customHeight="1" x14ac:dyDescent="0.2">
      <c r="A38" s="8" t="s">
        <v>43</v>
      </c>
      <c r="B38" s="103" t="s">
        <v>44</v>
      </c>
      <c r="C38" s="103"/>
      <c r="D38" s="103"/>
      <c r="E38" s="103"/>
      <c r="F38" s="103"/>
      <c r="G38" s="103"/>
      <c r="H38" s="103"/>
      <c r="I38" s="9"/>
      <c r="J38" s="9"/>
      <c r="K38" s="9"/>
    </row>
    <row r="39" spans="1:11" ht="51" customHeight="1" x14ac:dyDescent="0.2">
      <c r="A39" s="10">
        <v>1</v>
      </c>
      <c r="B39" s="118" t="s">
        <v>45</v>
      </c>
      <c r="C39" s="118"/>
      <c r="D39" s="118"/>
      <c r="E39" s="118"/>
      <c r="F39" s="118"/>
      <c r="G39" s="118"/>
      <c r="H39" s="118"/>
      <c r="I39" s="9"/>
      <c r="J39" s="9"/>
      <c r="K39" s="9"/>
    </row>
    <row r="40" spans="1:11" ht="29.85" customHeight="1" x14ac:dyDescent="0.2">
      <c r="A40" s="11">
        <v>2</v>
      </c>
      <c r="B40" s="58" t="s">
        <v>46</v>
      </c>
      <c r="C40" s="58"/>
      <c r="D40" s="58"/>
      <c r="E40" s="58"/>
      <c r="F40" s="58"/>
      <c r="G40" s="58"/>
      <c r="H40" s="58"/>
      <c r="I40" s="9"/>
      <c r="J40" s="9"/>
      <c r="K40" s="9"/>
    </row>
    <row r="41" spans="1:11" ht="36.75" customHeight="1" x14ac:dyDescent="0.2">
      <c r="A41" s="11">
        <v>3</v>
      </c>
      <c r="B41" s="109" t="s">
        <v>47</v>
      </c>
      <c r="C41" s="110"/>
      <c r="D41" s="110"/>
      <c r="E41" s="110"/>
      <c r="F41" s="110"/>
      <c r="G41" s="110"/>
      <c r="H41" s="111"/>
      <c r="I41" s="9"/>
      <c r="J41" s="9"/>
      <c r="K41" s="9"/>
    </row>
    <row r="42" spans="1:11" ht="29.25" customHeight="1" x14ac:dyDescent="0.2">
      <c r="A42" s="11">
        <v>4</v>
      </c>
      <c r="B42" s="58" t="s">
        <v>48</v>
      </c>
      <c r="C42" s="58"/>
      <c r="D42" s="58"/>
      <c r="E42" s="58"/>
      <c r="F42" s="58"/>
      <c r="G42" s="58"/>
      <c r="H42" s="58"/>
      <c r="I42" s="9"/>
      <c r="J42" s="9"/>
      <c r="K42" s="9"/>
    </row>
    <row r="43" spans="1:11" ht="6.75" customHeight="1" x14ac:dyDescent="0.2">
      <c r="A43" s="12"/>
      <c r="B43" s="3"/>
      <c r="C43" s="3"/>
      <c r="D43" s="3"/>
      <c r="E43" s="3"/>
      <c r="F43" s="3"/>
      <c r="G43" s="3"/>
      <c r="H43" s="3"/>
      <c r="I43" s="9"/>
      <c r="J43" s="9"/>
      <c r="K43" s="9"/>
    </row>
    <row r="44" spans="1:11" ht="19.5" customHeight="1" x14ac:dyDescent="0.2">
      <c r="A44" s="108" t="s">
        <v>49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ht="6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21.2" customHeight="1" x14ac:dyDescent="0.2">
      <c r="A46" s="108" t="s">
        <v>50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</row>
    <row r="47" spans="1:11" ht="1.3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20.25" customHeight="1" x14ac:dyDescent="0.2">
      <c r="A48" s="8" t="s">
        <v>43</v>
      </c>
      <c r="B48" s="103" t="s">
        <v>51</v>
      </c>
      <c r="C48" s="103"/>
      <c r="D48" s="103"/>
      <c r="E48" s="103"/>
      <c r="F48" s="103"/>
      <c r="G48" s="103"/>
      <c r="H48" s="103"/>
      <c r="I48" s="9"/>
      <c r="J48" s="9"/>
      <c r="K48" s="9"/>
    </row>
    <row r="49" spans="1:16" ht="48.75" customHeight="1" x14ac:dyDescent="0.2">
      <c r="A49" s="13">
        <v>1</v>
      </c>
      <c r="B49" s="109" t="s">
        <v>52</v>
      </c>
      <c r="C49" s="110"/>
      <c r="D49" s="110"/>
      <c r="E49" s="110"/>
      <c r="F49" s="110"/>
      <c r="G49" s="110"/>
      <c r="H49" s="111"/>
      <c r="I49" s="9"/>
      <c r="J49" s="9"/>
      <c r="K49" s="9"/>
    </row>
    <row r="50" spans="1:16" ht="35.450000000000003" customHeight="1" x14ac:dyDescent="0.2">
      <c r="A50" s="14">
        <v>2</v>
      </c>
      <c r="B50" s="109" t="s">
        <v>53</v>
      </c>
      <c r="C50" s="110"/>
      <c r="D50" s="110"/>
      <c r="E50" s="110"/>
      <c r="F50" s="110"/>
      <c r="G50" s="110"/>
      <c r="H50" s="111"/>
      <c r="I50" s="9"/>
      <c r="J50" s="9"/>
      <c r="K50" s="9"/>
    </row>
    <row r="51" spans="1:16" ht="15.75" x14ac:dyDescent="0.2">
      <c r="A51" s="108" t="s">
        <v>54</v>
      </c>
      <c r="B51" s="108"/>
      <c r="C51" s="108"/>
      <c r="D51" s="108"/>
      <c r="E51" s="108"/>
      <c r="F51" s="108"/>
      <c r="G51" s="108"/>
      <c r="H51" s="108"/>
      <c r="I51" s="9"/>
      <c r="J51" s="9"/>
      <c r="K51" s="9"/>
    </row>
    <row r="52" spans="1:16" s="15" customFormat="1" ht="16.5" customHeight="1" x14ac:dyDescent="0.2">
      <c r="A52" s="113" t="s">
        <v>55</v>
      </c>
      <c r="B52" s="113"/>
      <c r="C52" s="113"/>
      <c r="D52" s="113"/>
      <c r="E52" s="113"/>
      <c r="F52" s="113"/>
      <c r="G52" s="113"/>
      <c r="H52" s="113"/>
      <c r="I52" s="113"/>
      <c r="J52" s="4"/>
      <c r="K52" s="4"/>
    </row>
    <row r="53" spans="1:16" ht="15.75" x14ac:dyDescent="0.2">
      <c r="A53" s="16" t="s">
        <v>43</v>
      </c>
      <c r="B53" s="103" t="s">
        <v>56</v>
      </c>
      <c r="C53" s="103"/>
      <c r="D53" s="103" t="s">
        <v>57</v>
      </c>
      <c r="E53" s="103"/>
      <c r="F53" s="103" t="s">
        <v>58</v>
      </c>
      <c r="G53" s="103"/>
      <c r="H53" s="103" t="s">
        <v>59</v>
      </c>
      <c r="I53" s="103"/>
      <c r="J53" s="17"/>
      <c r="K53" s="18"/>
    </row>
    <row r="54" spans="1:16" ht="17.649999999999999" customHeight="1" x14ac:dyDescent="0.2">
      <c r="A54" s="19">
        <v>1</v>
      </c>
      <c r="B54" s="104">
        <v>2</v>
      </c>
      <c r="C54" s="104"/>
      <c r="D54" s="104">
        <v>3</v>
      </c>
      <c r="E54" s="104"/>
      <c r="F54" s="104">
        <v>4</v>
      </c>
      <c r="G54" s="104"/>
      <c r="H54" s="104">
        <v>6</v>
      </c>
      <c r="I54" s="104"/>
      <c r="J54" s="20"/>
      <c r="K54" s="9"/>
    </row>
    <row r="55" spans="1:16" ht="32.25" customHeight="1" x14ac:dyDescent="0.2">
      <c r="A55" s="21">
        <v>1</v>
      </c>
      <c r="B55" s="58" t="s">
        <v>60</v>
      </c>
      <c r="C55" s="58"/>
      <c r="D55" s="114">
        <f>157490862+272034.16+36091.86+47320.5+5260369.84+29727.59+684400</f>
        <v>163820805.95000002</v>
      </c>
      <c r="E55" s="114"/>
      <c r="F55" s="115">
        <v>31786660</v>
      </c>
      <c r="G55" s="115"/>
      <c r="H55" s="115">
        <f t="shared" ref="H55:H58" si="0">D55+F55</f>
        <v>195607465.95000002</v>
      </c>
      <c r="I55" s="115"/>
      <c r="J55" s="22"/>
      <c r="K55" s="9"/>
      <c r="N55" s="23"/>
    </row>
    <row r="56" spans="1:16" ht="31.35" customHeight="1" x14ac:dyDescent="0.2">
      <c r="A56" s="21">
        <v>2</v>
      </c>
      <c r="B56" s="58" t="s">
        <v>61</v>
      </c>
      <c r="C56" s="58"/>
      <c r="D56" s="114">
        <v>3656150</v>
      </c>
      <c r="E56" s="114"/>
      <c r="F56" s="115">
        <v>1393340</v>
      </c>
      <c r="G56" s="115"/>
      <c r="H56" s="115">
        <f t="shared" si="0"/>
        <v>5049490</v>
      </c>
      <c r="I56" s="115"/>
      <c r="J56" s="22"/>
      <c r="K56" s="9"/>
    </row>
    <row r="57" spans="1:16" ht="36" customHeight="1" x14ac:dyDescent="0.2">
      <c r="A57" s="21">
        <v>3</v>
      </c>
      <c r="B57" s="109" t="s">
        <v>62</v>
      </c>
      <c r="C57" s="111"/>
      <c r="D57" s="114">
        <v>0</v>
      </c>
      <c r="E57" s="114"/>
      <c r="F57" s="115">
        <f>1320000+49999</f>
        <v>1369999</v>
      </c>
      <c r="G57" s="115"/>
      <c r="H57" s="115">
        <f t="shared" si="0"/>
        <v>1369999</v>
      </c>
      <c r="I57" s="115"/>
      <c r="J57" s="22"/>
      <c r="K57" s="9"/>
    </row>
    <row r="58" spans="1:16" ht="36" customHeight="1" x14ac:dyDescent="0.2">
      <c r="A58" s="24">
        <v>4</v>
      </c>
      <c r="B58" s="66" t="s">
        <v>63</v>
      </c>
      <c r="C58" s="66"/>
      <c r="D58" s="114">
        <v>0</v>
      </c>
      <c r="E58" s="114"/>
      <c r="F58" s="115">
        <f>1000000+1186408.68+496181.41+1159707</f>
        <v>3842297.09</v>
      </c>
      <c r="G58" s="115"/>
      <c r="H58" s="115">
        <f t="shared" si="0"/>
        <v>3842297.09</v>
      </c>
      <c r="I58" s="115"/>
      <c r="J58" s="22"/>
      <c r="K58" s="9"/>
    </row>
    <row r="59" spans="1:16" ht="15.75" x14ac:dyDescent="0.2">
      <c r="A59" s="73" t="s">
        <v>64</v>
      </c>
      <c r="B59" s="73"/>
      <c r="C59" s="73"/>
      <c r="D59" s="115">
        <f>SUM(D55:D58)</f>
        <v>167476955.95000002</v>
      </c>
      <c r="E59" s="115"/>
      <c r="F59" s="115">
        <f>SUM(F55:F58)</f>
        <v>38392296.090000004</v>
      </c>
      <c r="G59" s="115"/>
      <c r="H59" s="115">
        <f>SUM(H55:H58)</f>
        <v>205869252.04000002</v>
      </c>
      <c r="I59" s="115"/>
      <c r="J59" s="9"/>
      <c r="K59" s="9"/>
      <c r="N59" s="25"/>
      <c r="O59" s="25"/>
      <c r="P59" s="25"/>
    </row>
    <row r="60" spans="1:16" ht="15.75" customHeight="1" x14ac:dyDescent="0.2">
      <c r="A60" s="9"/>
      <c r="B60" s="3"/>
      <c r="C60" s="9"/>
      <c r="D60" s="26"/>
      <c r="E60" s="26"/>
      <c r="F60" s="26"/>
      <c r="G60" s="26"/>
      <c r="H60" s="26"/>
      <c r="I60" s="26"/>
      <c r="J60" s="9"/>
      <c r="K60" s="9"/>
      <c r="N60" s="25"/>
      <c r="O60" s="25"/>
      <c r="P60" s="25"/>
    </row>
    <row r="61" spans="1:16" ht="16.5" customHeight="1" x14ac:dyDescent="0.2">
      <c r="A61" s="108" t="s">
        <v>65</v>
      </c>
      <c r="B61" s="108"/>
      <c r="C61" s="108"/>
      <c r="D61" s="108"/>
      <c r="E61" s="108"/>
      <c r="F61" s="108"/>
      <c r="G61" s="108"/>
      <c r="H61" s="108"/>
      <c r="I61" s="9"/>
      <c r="J61" s="9"/>
      <c r="K61" s="9"/>
      <c r="N61" s="25"/>
      <c r="O61" s="25"/>
      <c r="P61" s="25"/>
    </row>
    <row r="62" spans="1:16" ht="16.5" customHeight="1" x14ac:dyDescent="0.2">
      <c r="A62" s="113" t="s">
        <v>55</v>
      </c>
      <c r="B62" s="113"/>
      <c r="C62" s="113"/>
      <c r="D62" s="113"/>
      <c r="E62" s="113"/>
      <c r="F62" s="113"/>
      <c r="G62" s="113"/>
      <c r="H62" s="113"/>
      <c r="I62" s="113"/>
      <c r="J62" s="4"/>
      <c r="K62" s="4"/>
      <c r="N62" s="25"/>
      <c r="O62" s="25"/>
      <c r="P62" s="25"/>
    </row>
    <row r="63" spans="1:16" ht="16.5" customHeight="1" x14ac:dyDescent="0.2">
      <c r="A63" s="103" t="s">
        <v>66</v>
      </c>
      <c r="B63" s="103"/>
      <c r="C63" s="103"/>
      <c r="D63" s="103" t="s">
        <v>57</v>
      </c>
      <c r="E63" s="103"/>
      <c r="F63" s="103" t="s">
        <v>58</v>
      </c>
      <c r="G63" s="103"/>
      <c r="H63" s="103" t="s">
        <v>59</v>
      </c>
      <c r="I63" s="103"/>
      <c r="J63" s="9"/>
      <c r="K63" s="9"/>
    </row>
    <row r="64" spans="1:16" ht="17.100000000000001" customHeight="1" x14ac:dyDescent="0.2">
      <c r="A64" s="104">
        <v>1</v>
      </c>
      <c r="B64" s="104"/>
      <c r="C64" s="104"/>
      <c r="D64" s="104">
        <v>2</v>
      </c>
      <c r="E64" s="104"/>
      <c r="F64" s="104">
        <v>3</v>
      </c>
      <c r="G64" s="104"/>
      <c r="H64" s="104">
        <v>4</v>
      </c>
      <c r="I64" s="104"/>
      <c r="J64" s="9"/>
      <c r="K64" s="9"/>
    </row>
    <row r="65" spans="1:16" ht="47.65" customHeight="1" x14ac:dyDescent="0.2">
      <c r="A65" s="109" t="s">
        <v>67</v>
      </c>
      <c r="B65" s="110"/>
      <c r="C65" s="111"/>
      <c r="D65" s="112">
        <f>D59</f>
        <v>167476955.95000002</v>
      </c>
      <c r="E65" s="112"/>
      <c r="F65" s="112">
        <f>F59</f>
        <v>38392296.090000004</v>
      </c>
      <c r="G65" s="112"/>
      <c r="H65" s="112">
        <f>D65+F65</f>
        <v>205869252.04000002</v>
      </c>
      <c r="I65" s="112"/>
      <c r="J65" s="9"/>
      <c r="K65" s="9"/>
      <c r="O65" s="23"/>
    </row>
    <row r="66" spans="1:16" ht="20.45" customHeight="1" x14ac:dyDescent="0.2">
      <c r="A66" s="105" t="s">
        <v>64</v>
      </c>
      <c r="B66" s="106"/>
      <c r="C66" s="106"/>
      <c r="D66" s="107">
        <f>SUM(D65:D65)</f>
        <v>167476955.95000002</v>
      </c>
      <c r="E66" s="107"/>
      <c r="F66" s="107">
        <f>SUM(F65:F65)</f>
        <v>38392296.090000004</v>
      </c>
      <c r="G66" s="107"/>
      <c r="H66" s="107">
        <f>SUM(H65:H65)</f>
        <v>205869252.04000002</v>
      </c>
      <c r="I66" s="107"/>
      <c r="J66" s="9"/>
      <c r="K66" s="9"/>
    </row>
    <row r="67" spans="1:16" ht="10.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6" ht="22.7" customHeight="1" x14ac:dyDescent="0.2">
      <c r="A68" s="108" t="s">
        <v>68</v>
      </c>
      <c r="B68" s="108"/>
      <c r="C68" s="108"/>
      <c r="D68" s="108"/>
      <c r="E68" s="108"/>
      <c r="F68" s="108"/>
      <c r="G68" s="108"/>
      <c r="H68" s="108"/>
      <c r="I68" s="9"/>
      <c r="J68" s="9"/>
      <c r="K68" s="9"/>
    </row>
    <row r="69" spans="1:16" s="15" customFormat="1" ht="29.25" customHeight="1" x14ac:dyDescent="0.2">
      <c r="A69" s="16" t="s">
        <v>43</v>
      </c>
      <c r="B69" s="16" t="s">
        <v>69</v>
      </c>
      <c r="C69" s="16" t="s">
        <v>70</v>
      </c>
      <c r="D69" s="103" t="s">
        <v>71</v>
      </c>
      <c r="E69" s="103"/>
      <c r="F69" s="103" t="s">
        <v>57</v>
      </c>
      <c r="G69" s="103"/>
      <c r="H69" s="103" t="s">
        <v>58</v>
      </c>
      <c r="I69" s="103"/>
      <c r="J69" s="103" t="s">
        <v>59</v>
      </c>
      <c r="K69" s="103"/>
    </row>
    <row r="70" spans="1:16" ht="21.95" customHeight="1" x14ac:dyDescent="0.2">
      <c r="A70" s="19">
        <v>1</v>
      </c>
      <c r="B70" s="19">
        <v>2</v>
      </c>
      <c r="C70" s="19">
        <v>3</v>
      </c>
      <c r="D70" s="104">
        <v>4</v>
      </c>
      <c r="E70" s="104"/>
      <c r="F70" s="104">
        <v>5</v>
      </c>
      <c r="G70" s="104"/>
      <c r="H70" s="104">
        <v>6</v>
      </c>
      <c r="I70" s="104"/>
      <c r="J70" s="104">
        <v>7</v>
      </c>
      <c r="K70" s="72"/>
    </row>
    <row r="71" spans="1:16" ht="19.149999999999999" customHeight="1" x14ac:dyDescent="0.2">
      <c r="A71" s="21">
        <v>1</v>
      </c>
      <c r="B71" s="27" t="s">
        <v>72</v>
      </c>
      <c r="C71" s="28"/>
      <c r="D71" s="72"/>
      <c r="E71" s="72"/>
      <c r="F71" s="72"/>
      <c r="G71" s="72"/>
      <c r="H71" s="72"/>
      <c r="I71" s="72"/>
      <c r="J71" s="72"/>
      <c r="K71" s="72"/>
    </row>
    <row r="72" spans="1:16" ht="23.25" customHeight="1" x14ac:dyDescent="0.2">
      <c r="A72" s="29"/>
      <c r="B72" s="30" t="s">
        <v>73</v>
      </c>
      <c r="C72" s="30" t="s">
        <v>74</v>
      </c>
      <c r="D72" s="58" t="s">
        <v>75</v>
      </c>
      <c r="E72" s="58"/>
      <c r="F72" s="71">
        <v>6</v>
      </c>
      <c r="G72" s="71"/>
      <c r="H72" s="72"/>
      <c r="I72" s="72"/>
      <c r="J72" s="71">
        <f t="shared" ref="J72:J79" si="1">F72+H72</f>
        <v>6</v>
      </c>
      <c r="K72" s="71"/>
    </row>
    <row r="73" spans="1:16" ht="38.85" customHeight="1" x14ac:dyDescent="0.2">
      <c r="A73" s="29"/>
      <c r="B73" s="31" t="s">
        <v>76</v>
      </c>
      <c r="C73" s="30" t="s">
        <v>74</v>
      </c>
      <c r="D73" s="58" t="s">
        <v>77</v>
      </c>
      <c r="E73" s="58"/>
      <c r="F73" s="102">
        <v>669.89</v>
      </c>
      <c r="G73" s="102"/>
      <c r="H73" s="102">
        <v>57.44</v>
      </c>
      <c r="I73" s="102"/>
      <c r="J73" s="102">
        <f t="shared" si="1"/>
        <v>727.32999999999993</v>
      </c>
      <c r="K73" s="102"/>
      <c r="N73" s="32"/>
    </row>
    <row r="74" spans="1:16" ht="28.5" customHeight="1" x14ac:dyDescent="0.2">
      <c r="A74" s="29"/>
      <c r="B74" s="31" t="s">
        <v>78</v>
      </c>
      <c r="C74" s="30" t="s">
        <v>74</v>
      </c>
      <c r="D74" s="58" t="s">
        <v>77</v>
      </c>
      <c r="E74" s="58"/>
      <c r="F74" s="102">
        <v>148.88999999999999</v>
      </c>
      <c r="G74" s="102"/>
      <c r="H74" s="102">
        <v>10.44</v>
      </c>
      <c r="I74" s="102"/>
      <c r="J74" s="102">
        <f t="shared" si="1"/>
        <v>159.32999999999998</v>
      </c>
      <c r="K74" s="102"/>
      <c r="P74" s="32"/>
    </row>
    <row r="75" spans="1:16" ht="37.35" customHeight="1" x14ac:dyDescent="0.2">
      <c r="A75" s="29"/>
      <c r="B75" s="31" t="s">
        <v>79</v>
      </c>
      <c r="C75" s="30" t="s">
        <v>74</v>
      </c>
      <c r="D75" s="58" t="s">
        <v>77</v>
      </c>
      <c r="E75" s="58"/>
      <c r="F75" s="102">
        <v>97.5</v>
      </c>
      <c r="G75" s="102"/>
      <c r="H75" s="102">
        <v>4</v>
      </c>
      <c r="I75" s="102"/>
      <c r="J75" s="102">
        <f t="shared" si="1"/>
        <v>101.5</v>
      </c>
      <c r="K75" s="102"/>
      <c r="P75" s="32"/>
    </row>
    <row r="76" spans="1:16" ht="28.5" customHeight="1" x14ac:dyDescent="0.2">
      <c r="A76" s="29"/>
      <c r="B76" s="31" t="s">
        <v>80</v>
      </c>
      <c r="C76" s="30" t="s">
        <v>74</v>
      </c>
      <c r="D76" s="58" t="s">
        <v>77</v>
      </c>
      <c r="E76" s="58"/>
      <c r="F76" s="102">
        <v>188</v>
      </c>
      <c r="G76" s="102"/>
      <c r="H76" s="102">
        <v>25</v>
      </c>
      <c r="I76" s="102"/>
      <c r="J76" s="102">
        <f t="shared" si="1"/>
        <v>213</v>
      </c>
      <c r="K76" s="102"/>
      <c r="P76" s="32"/>
    </row>
    <row r="77" spans="1:16" ht="20.25" customHeight="1" x14ac:dyDescent="0.2">
      <c r="A77" s="29"/>
      <c r="B77" s="31" t="s">
        <v>81</v>
      </c>
      <c r="C77" s="30" t="s">
        <v>74</v>
      </c>
      <c r="D77" s="58" t="s">
        <v>77</v>
      </c>
      <c r="E77" s="58"/>
      <c r="F77" s="102">
        <v>102.5</v>
      </c>
      <c r="G77" s="102"/>
      <c r="H77" s="102">
        <f>4+0.5</f>
        <v>4.5</v>
      </c>
      <c r="I77" s="102"/>
      <c r="J77" s="102">
        <f t="shared" si="1"/>
        <v>107</v>
      </c>
      <c r="K77" s="102"/>
    </row>
    <row r="78" spans="1:16" ht="23.25" customHeight="1" x14ac:dyDescent="0.2">
      <c r="A78" s="29"/>
      <c r="B78" s="31" t="s">
        <v>82</v>
      </c>
      <c r="C78" s="30" t="s">
        <v>74</v>
      </c>
      <c r="D78" s="58" t="s">
        <v>77</v>
      </c>
      <c r="E78" s="58"/>
      <c r="F78" s="102">
        <v>133</v>
      </c>
      <c r="G78" s="102"/>
      <c r="H78" s="102">
        <v>13.5</v>
      </c>
      <c r="I78" s="102"/>
      <c r="J78" s="102">
        <f t="shared" si="1"/>
        <v>146.5</v>
      </c>
      <c r="K78" s="102"/>
    </row>
    <row r="79" spans="1:16" ht="87.75" customHeight="1" x14ac:dyDescent="0.2">
      <c r="A79" s="29"/>
      <c r="B79" s="28" t="s">
        <v>83</v>
      </c>
      <c r="C79" s="30" t="s">
        <v>84</v>
      </c>
      <c r="D79" s="58" t="s">
        <v>85</v>
      </c>
      <c r="E79" s="58"/>
      <c r="F79" s="77">
        <f>36091.86+47320.5+29727.59</f>
        <v>113139.95</v>
      </c>
      <c r="G79" s="77"/>
      <c r="H79" s="77"/>
      <c r="I79" s="77"/>
      <c r="J79" s="77">
        <f t="shared" si="1"/>
        <v>113139.95</v>
      </c>
      <c r="K79" s="77"/>
    </row>
    <row r="80" spans="1:16" ht="21.75" customHeight="1" x14ac:dyDescent="0.2">
      <c r="A80" s="29">
        <v>2</v>
      </c>
      <c r="B80" s="27" t="s">
        <v>86</v>
      </c>
      <c r="C80" s="30"/>
      <c r="D80" s="58"/>
      <c r="E80" s="58"/>
      <c r="F80" s="74"/>
      <c r="G80" s="74"/>
      <c r="H80" s="73"/>
      <c r="I80" s="73"/>
      <c r="J80" s="100"/>
      <c r="K80" s="101"/>
    </row>
    <row r="81" spans="1:14" ht="25.9" customHeight="1" x14ac:dyDescent="0.2">
      <c r="A81" s="29"/>
      <c r="B81" s="30" t="s">
        <v>87</v>
      </c>
      <c r="C81" s="30" t="s">
        <v>88</v>
      </c>
      <c r="D81" s="58" t="s">
        <v>75</v>
      </c>
      <c r="E81" s="58"/>
      <c r="F81" s="93">
        <v>2652</v>
      </c>
      <c r="G81" s="93"/>
      <c r="H81" s="92">
        <v>166</v>
      </c>
      <c r="I81" s="92"/>
      <c r="J81" s="81">
        <f t="shared" ref="J81:J86" si="2">F81+H81</f>
        <v>2818</v>
      </c>
      <c r="K81" s="82"/>
      <c r="N81" s="33"/>
    </row>
    <row r="82" spans="1:14" ht="36" customHeight="1" x14ac:dyDescent="0.2">
      <c r="A82" s="29"/>
      <c r="B82" s="30" t="s">
        <v>89</v>
      </c>
      <c r="C82" s="30" t="s">
        <v>88</v>
      </c>
      <c r="D82" s="58" t="s">
        <v>75</v>
      </c>
      <c r="E82" s="58"/>
      <c r="F82" s="92"/>
      <c r="G82" s="92"/>
      <c r="H82" s="93">
        <v>269</v>
      </c>
      <c r="I82" s="93"/>
      <c r="J82" s="81">
        <f t="shared" si="2"/>
        <v>269</v>
      </c>
      <c r="K82" s="82"/>
    </row>
    <row r="83" spans="1:14" ht="21.75" customHeight="1" x14ac:dyDescent="0.2">
      <c r="A83" s="34"/>
      <c r="B83" s="30" t="s">
        <v>90</v>
      </c>
      <c r="C83" s="30" t="s">
        <v>88</v>
      </c>
      <c r="D83" s="58" t="s">
        <v>75</v>
      </c>
      <c r="E83" s="58"/>
      <c r="F83" s="92">
        <v>84</v>
      </c>
      <c r="G83" s="92"/>
      <c r="H83" s="93">
        <v>8</v>
      </c>
      <c r="I83" s="93"/>
      <c r="J83" s="81">
        <f t="shared" si="2"/>
        <v>92</v>
      </c>
      <c r="K83" s="82"/>
    </row>
    <row r="84" spans="1:14" ht="23.85" customHeight="1" x14ac:dyDescent="0.2">
      <c r="A84" s="29"/>
      <c r="B84" s="30" t="s">
        <v>91</v>
      </c>
      <c r="C84" s="30" t="s">
        <v>88</v>
      </c>
      <c r="D84" s="58" t="s">
        <v>92</v>
      </c>
      <c r="E84" s="58"/>
      <c r="F84" s="93">
        <v>1030</v>
      </c>
      <c r="G84" s="93"/>
      <c r="H84" s="92">
        <v>119</v>
      </c>
      <c r="I84" s="92"/>
      <c r="J84" s="81">
        <f t="shared" si="2"/>
        <v>1149</v>
      </c>
      <c r="K84" s="82"/>
    </row>
    <row r="85" spans="1:14" ht="19.149999999999999" customHeight="1" x14ac:dyDescent="0.2">
      <c r="A85" s="29"/>
      <c r="B85" s="30" t="s">
        <v>93</v>
      </c>
      <c r="C85" s="30" t="s">
        <v>88</v>
      </c>
      <c r="D85" s="58" t="s">
        <v>92</v>
      </c>
      <c r="E85" s="58"/>
      <c r="F85" s="93">
        <v>875</v>
      </c>
      <c r="G85" s="93"/>
      <c r="H85" s="92">
        <v>105</v>
      </c>
      <c r="I85" s="92"/>
      <c r="J85" s="81">
        <f t="shared" si="2"/>
        <v>980</v>
      </c>
      <c r="K85" s="82"/>
    </row>
    <row r="86" spans="1:14" ht="27" customHeight="1" x14ac:dyDescent="0.2">
      <c r="A86" s="29"/>
      <c r="B86" s="30" t="s">
        <v>94</v>
      </c>
      <c r="C86" s="30" t="s">
        <v>88</v>
      </c>
      <c r="D86" s="58" t="s">
        <v>92</v>
      </c>
      <c r="E86" s="58"/>
      <c r="F86" s="92">
        <v>2208</v>
      </c>
      <c r="G86" s="92"/>
      <c r="H86" s="93">
        <v>216</v>
      </c>
      <c r="I86" s="93"/>
      <c r="J86" s="81">
        <f t="shared" si="2"/>
        <v>2424</v>
      </c>
      <c r="K86" s="82"/>
    </row>
    <row r="87" spans="1:14" ht="42.2" customHeight="1" x14ac:dyDescent="0.2">
      <c r="A87" s="35"/>
      <c r="B87" s="36" t="s">
        <v>95</v>
      </c>
      <c r="C87" s="36" t="s">
        <v>74</v>
      </c>
      <c r="D87" s="86" t="s">
        <v>85</v>
      </c>
      <c r="E87" s="87"/>
      <c r="F87" s="94"/>
      <c r="G87" s="95"/>
      <c r="H87" s="96">
        <v>3</v>
      </c>
      <c r="I87" s="97"/>
      <c r="J87" s="98">
        <f>F87+H87</f>
        <v>3</v>
      </c>
      <c r="K87" s="99"/>
    </row>
    <row r="88" spans="1:14" ht="42.2" customHeight="1" x14ac:dyDescent="0.2">
      <c r="A88" s="35"/>
      <c r="B88" s="36" t="s">
        <v>96</v>
      </c>
      <c r="C88" s="36" t="s">
        <v>74</v>
      </c>
      <c r="D88" s="86" t="s">
        <v>97</v>
      </c>
      <c r="E88" s="87"/>
      <c r="F88" s="88">
        <v>1</v>
      </c>
      <c r="G88" s="89"/>
      <c r="H88" s="90"/>
      <c r="I88" s="91"/>
      <c r="J88" s="90">
        <f>F88+H88</f>
        <v>1</v>
      </c>
      <c r="K88" s="91"/>
    </row>
    <row r="89" spans="1:14" ht="50.25" customHeight="1" x14ac:dyDescent="0.2">
      <c r="A89" s="29"/>
      <c r="B89" s="30" t="s">
        <v>98</v>
      </c>
      <c r="C89" s="30" t="s">
        <v>74</v>
      </c>
      <c r="D89" s="58" t="s">
        <v>92</v>
      </c>
      <c r="E89" s="58"/>
      <c r="F89" s="79">
        <v>2</v>
      </c>
      <c r="G89" s="80"/>
      <c r="H89" s="81"/>
      <c r="I89" s="82"/>
      <c r="J89" s="81">
        <f t="shared" ref="J89:J90" si="3">F89+H89</f>
        <v>2</v>
      </c>
      <c r="K89" s="82"/>
      <c r="M89" s="6"/>
    </row>
    <row r="90" spans="1:14" ht="37.35" customHeight="1" x14ac:dyDescent="0.2">
      <c r="A90" s="29"/>
      <c r="B90" s="30" t="s">
        <v>99</v>
      </c>
      <c r="C90" s="30" t="s">
        <v>88</v>
      </c>
      <c r="D90" s="58" t="s">
        <v>92</v>
      </c>
      <c r="E90" s="58"/>
      <c r="F90" s="79">
        <v>66</v>
      </c>
      <c r="G90" s="80"/>
      <c r="H90" s="81"/>
      <c r="I90" s="82"/>
      <c r="J90" s="81">
        <f t="shared" si="3"/>
        <v>66</v>
      </c>
      <c r="K90" s="82"/>
      <c r="M90" s="6"/>
    </row>
    <row r="91" spans="1:14" ht="25.9" customHeight="1" x14ac:dyDescent="0.2">
      <c r="A91" s="29">
        <v>3</v>
      </c>
      <c r="B91" s="27" t="s">
        <v>100</v>
      </c>
      <c r="C91" s="30"/>
      <c r="D91" s="58"/>
      <c r="E91" s="83"/>
      <c r="F91" s="84"/>
      <c r="G91" s="84"/>
      <c r="H91" s="71"/>
      <c r="I91" s="71"/>
      <c r="J91" s="85"/>
      <c r="K91" s="85"/>
    </row>
    <row r="92" spans="1:14" s="38" customFormat="1" ht="23.1" customHeight="1" x14ac:dyDescent="0.2">
      <c r="A92" s="34"/>
      <c r="B92" s="37" t="s">
        <v>101</v>
      </c>
      <c r="C92" s="37" t="s">
        <v>84</v>
      </c>
      <c r="D92" s="65" t="s">
        <v>102</v>
      </c>
      <c r="E92" s="65"/>
      <c r="F92" s="75">
        <f>ROUND((D65-F79)/(F81+H82+H81),2)</f>
        <v>54215.68</v>
      </c>
      <c r="G92" s="75"/>
      <c r="H92" s="76">
        <v>46365.59</v>
      </c>
      <c r="I92" s="76"/>
      <c r="J92" s="75">
        <f>ROUND((F92+H92)/2,2)</f>
        <v>50290.64</v>
      </c>
      <c r="K92" s="75"/>
      <c r="L92" s="6"/>
      <c r="M92" s="6"/>
      <c r="N92" s="6"/>
    </row>
    <row r="93" spans="1:14" s="38" customFormat="1" ht="34.700000000000003" customHeight="1" x14ac:dyDescent="0.2">
      <c r="A93" s="29"/>
      <c r="B93" s="30" t="s">
        <v>103</v>
      </c>
      <c r="C93" s="30" t="s">
        <v>84</v>
      </c>
      <c r="D93" s="58" t="s">
        <v>102</v>
      </c>
      <c r="E93" s="58"/>
      <c r="F93" s="77">
        <f>ROUND(F79/F90,2)</f>
        <v>1714.24</v>
      </c>
      <c r="G93" s="77"/>
      <c r="H93" s="78"/>
      <c r="I93" s="78"/>
      <c r="J93" s="77">
        <f>F93+H93</f>
        <v>1714.24</v>
      </c>
      <c r="K93" s="77"/>
      <c r="L93" s="6"/>
      <c r="M93" s="6"/>
      <c r="N93" s="6"/>
    </row>
    <row r="94" spans="1:14" s="38" customFormat="1" ht="28.5" customHeight="1" x14ac:dyDescent="0.2">
      <c r="A94" s="29"/>
      <c r="B94" s="30" t="s">
        <v>104</v>
      </c>
      <c r="C94" s="30" t="s">
        <v>88</v>
      </c>
      <c r="D94" s="58" t="s">
        <v>102</v>
      </c>
      <c r="E94" s="58"/>
      <c r="F94" s="73">
        <f>ROUND(F81/(F74+F75),0)</f>
        <v>11</v>
      </c>
      <c r="G94" s="73"/>
      <c r="H94" s="73">
        <f>ROUND((H82+H81)/(H74+H75),0)</f>
        <v>30</v>
      </c>
      <c r="I94" s="73"/>
      <c r="J94" s="74">
        <f>ROUND((J81+J82)/(J74+J75),0)</f>
        <v>12</v>
      </c>
      <c r="K94" s="74"/>
    </row>
    <row r="95" spans="1:14" s="38" customFormat="1" ht="53.1" customHeight="1" x14ac:dyDescent="0.2">
      <c r="A95" s="39"/>
      <c r="B95" s="36" t="s">
        <v>105</v>
      </c>
      <c r="C95" s="36" t="s">
        <v>84</v>
      </c>
      <c r="D95" s="66" t="s">
        <v>102</v>
      </c>
      <c r="E95" s="66"/>
      <c r="F95" s="67"/>
      <c r="G95" s="68"/>
      <c r="H95" s="69">
        <f>F58/H87</f>
        <v>1280765.6966666665</v>
      </c>
      <c r="I95" s="70"/>
      <c r="J95" s="69">
        <f t="shared" ref="J95:J96" si="4">F95+H95</f>
        <v>1280765.6966666665</v>
      </c>
      <c r="K95" s="70"/>
    </row>
    <row r="96" spans="1:14" s="38" customFormat="1" ht="53.1" customHeight="1" x14ac:dyDescent="0.2">
      <c r="A96" s="39"/>
      <c r="B96" s="36" t="s">
        <v>106</v>
      </c>
      <c r="C96" s="36" t="s">
        <v>84</v>
      </c>
      <c r="D96" s="66" t="s">
        <v>102</v>
      </c>
      <c r="E96" s="66"/>
      <c r="F96" s="67">
        <v>300000</v>
      </c>
      <c r="G96" s="68"/>
      <c r="H96" s="69"/>
      <c r="I96" s="70"/>
      <c r="J96" s="69">
        <f t="shared" si="4"/>
        <v>300000</v>
      </c>
      <c r="K96" s="70"/>
    </row>
    <row r="97" spans="1:13" s="38" customFormat="1" ht="21.2" customHeight="1" x14ac:dyDescent="0.2">
      <c r="A97" s="29">
        <v>4</v>
      </c>
      <c r="B97" s="27" t="s">
        <v>107</v>
      </c>
      <c r="C97" s="30"/>
      <c r="D97" s="58"/>
      <c r="E97" s="58"/>
      <c r="F97" s="71"/>
      <c r="G97" s="71"/>
      <c r="H97" s="72"/>
      <c r="I97" s="72"/>
      <c r="J97" s="71"/>
      <c r="K97" s="71"/>
    </row>
    <row r="98" spans="1:13" ht="39.4" customHeight="1" x14ac:dyDescent="0.2">
      <c r="A98" s="29"/>
      <c r="B98" s="30" t="s">
        <v>108</v>
      </c>
      <c r="C98" s="30" t="s">
        <v>109</v>
      </c>
      <c r="D98" s="58" t="s">
        <v>110</v>
      </c>
      <c r="E98" s="58"/>
      <c r="F98" s="62">
        <v>100</v>
      </c>
      <c r="G98" s="62"/>
      <c r="H98" s="64">
        <v>100</v>
      </c>
      <c r="I98" s="64"/>
      <c r="J98" s="62">
        <v>100</v>
      </c>
      <c r="K98" s="62"/>
    </row>
    <row r="99" spans="1:13" ht="24.4" customHeight="1" x14ac:dyDescent="0.2">
      <c r="A99" s="40"/>
      <c r="B99" s="37" t="s">
        <v>111</v>
      </c>
      <c r="C99" s="37" t="s">
        <v>109</v>
      </c>
      <c r="D99" s="65" t="s">
        <v>110</v>
      </c>
      <c r="E99" s="65"/>
      <c r="F99" s="62">
        <f>ROUND(F86*100/F81,1)</f>
        <v>83.3</v>
      </c>
      <c r="G99" s="62"/>
      <c r="H99" s="62">
        <f>ROUND(H86*100/H82,1)</f>
        <v>80.3</v>
      </c>
      <c r="I99" s="62"/>
      <c r="J99" s="62">
        <f>ROUND(J86*100/(J81+J82-H81),1)</f>
        <v>83</v>
      </c>
      <c r="K99" s="62"/>
    </row>
    <row r="100" spans="1:13" ht="21.75" customHeight="1" x14ac:dyDescent="0.2">
      <c r="A100" s="29"/>
      <c r="B100" s="30" t="s">
        <v>112</v>
      </c>
      <c r="C100" s="30" t="s">
        <v>109</v>
      </c>
      <c r="D100" s="58" t="s">
        <v>102</v>
      </c>
      <c r="E100" s="58"/>
      <c r="F100" s="64">
        <f>ROUND(F85/F84*100,1)</f>
        <v>85</v>
      </c>
      <c r="G100" s="64"/>
      <c r="H100" s="64">
        <f>ROUND(H85/H84*100,1)</f>
        <v>88.2</v>
      </c>
      <c r="I100" s="64"/>
      <c r="J100" s="64">
        <f>ROUND(J85/J84*100,1)</f>
        <v>85.3</v>
      </c>
      <c r="K100" s="64"/>
    </row>
    <row r="101" spans="1:13" ht="38.1" customHeight="1" x14ac:dyDescent="0.2">
      <c r="A101" s="30"/>
      <c r="B101" s="30" t="s">
        <v>113</v>
      </c>
      <c r="C101" s="30" t="s">
        <v>109</v>
      </c>
      <c r="D101" s="58" t="s">
        <v>102</v>
      </c>
      <c r="E101" s="58"/>
      <c r="F101" s="62"/>
      <c r="G101" s="62"/>
      <c r="H101" s="59">
        <v>107.1</v>
      </c>
      <c r="I101" s="60"/>
      <c r="J101" s="62">
        <f>H101</f>
        <v>107.1</v>
      </c>
      <c r="K101" s="62"/>
    </row>
    <row r="102" spans="1:13" ht="35.450000000000003" customHeight="1" x14ac:dyDescent="0.2">
      <c r="A102" s="30"/>
      <c r="B102" s="30" t="s">
        <v>114</v>
      </c>
      <c r="C102" s="30" t="s">
        <v>109</v>
      </c>
      <c r="D102" s="58" t="s">
        <v>102</v>
      </c>
      <c r="E102" s="58"/>
      <c r="F102" s="59">
        <v>99</v>
      </c>
      <c r="G102" s="60"/>
      <c r="H102" s="61"/>
      <c r="I102" s="61"/>
      <c r="J102" s="62">
        <f>F102</f>
        <v>99</v>
      </c>
      <c r="K102" s="62"/>
    </row>
    <row r="103" spans="1:13" ht="19.5" customHeight="1" x14ac:dyDescent="0.2">
      <c r="A103" s="28"/>
      <c r="B103" s="30" t="s">
        <v>115</v>
      </c>
      <c r="C103" s="30" t="s">
        <v>109</v>
      </c>
      <c r="D103" s="58" t="s">
        <v>102</v>
      </c>
      <c r="E103" s="58"/>
      <c r="F103" s="63"/>
      <c r="G103" s="63"/>
      <c r="H103" s="64">
        <v>90.9</v>
      </c>
      <c r="I103" s="64"/>
      <c r="J103" s="64">
        <f>H103</f>
        <v>90.9</v>
      </c>
      <c r="K103" s="64"/>
      <c r="M103" s="41"/>
    </row>
    <row r="104" spans="1:13" ht="15.75" x14ac:dyDescent="0.2">
      <c r="A104" s="9"/>
      <c r="B104" s="3"/>
      <c r="C104" s="3"/>
      <c r="D104" s="3"/>
      <c r="E104" s="3"/>
      <c r="F104" s="5"/>
      <c r="G104" s="5"/>
      <c r="H104" s="42"/>
      <c r="I104" s="42"/>
      <c r="J104" s="42"/>
      <c r="K104" s="42"/>
    </row>
    <row r="105" spans="1:13" ht="27.75" customHeight="1" x14ac:dyDescent="0.25">
      <c r="A105" s="55" t="s">
        <v>116</v>
      </c>
      <c r="B105" s="55"/>
      <c r="C105" s="43"/>
      <c r="D105" s="43"/>
      <c r="E105" s="44"/>
      <c r="F105" s="43"/>
      <c r="G105" s="43"/>
      <c r="H105" s="56" t="s">
        <v>117</v>
      </c>
      <c r="I105" s="56"/>
      <c r="J105" s="56"/>
      <c r="K105" s="56"/>
    </row>
    <row r="106" spans="1:13" ht="58.7" customHeight="1" x14ac:dyDescent="0.25">
      <c r="A106" s="55" t="s">
        <v>118</v>
      </c>
      <c r="B106" s="55"/>
      <c r="C106" s="43"/>
      <c r="D106" s="43"/>
      <c r="E106" s="45" t="s">
        <v>119</v>
      </c>
      <c r="F106" s="46"/>
      <c r="G106" s="46"/>
      <c r="H106" s="51" t="s">
        <v>120</v>
      </c>
      <c r="I106" s="52"/>
      <c r="J106" s="52"/>
      <c r="K106" s="52"/>
    </row>
    <row r="107" spans="1:13" ht="19.5" customHeight="1" x14ac:dyDescent="0.25">
      <c r="A107" s="55" t="s">
        <v>121</v>
      </c>
      <c r="B107" s="55"/>
      <c r="C107" s="43"/>
      <c r="D107" s="43"/>
      <c r="E107" s="43"/>
      <c r="F107" s="43"/>
      <c r="G107" s="43"/>
      <c r="H107" s="57"/>
      <c r="I107" s="57"/>
      <c r="J107" s="57"/>
      <c r="K107" s="57"/>
    </row>
    <row r="108" spans="1:13" ht="29.25" customHeight="1" x14ac:dyDescent="0.25">
      <c r="A108" s="47"/>
      <c r="B108" s="43"/>
      <c r="C108" s="43"/>
      <c r="D108" s="43"/>
      <c r="E108" s="44"/>
      <c r="F108" s="43"/>
      <c r="G108" s="43"/>
      <c r="H108" s="50" t="s">
        <v>122</v>
      </c>
      <c r="I108" s="50"/>
      <c r="J108" s="50"/>
      <c r="K108" s="50"/>
    </row>
    <row r="109" spans="1:13" ht="29.25" customHeight="1" x14ac:dyDescent="0.2">
      <c r="A109" s="47" t="s">
        <v>123</v>
      </c>
      <c r="B109" s="43"/>
      <c r="C109" s="47"/>
      <c r="D109" s="43"/>
      <c r="E109" s="45" t="s">
        <v>119</v>
      </c>
      <c r="F109" s="45"/>
      <c r="G109" s="46"/>
      <c r="H109" s="51" t="s">
        <v>120</v>
      </c>
      <c r="I109" s="52"/>
      <c r="J109" s="52"/>
      <c r="K109" s="52"/>
    </row>
    <row r="110" spans="1:13" ht="21.2" customHeight="1" x14ac:dyDescent="0.2">
      <c r="A110" s="48"/>
      <c r="B110" s="53" t="s">
        <v>124</v>
      </c>
      <c r="C110" s="53"/>
      <c r="D110" s="53"/>
      <c r="E110" s="48"/>
      <c r="F110" s="48"/>
      <c r="G110" s="48"/>
      <c r="H110" s="48"/>
      <c r="I110" s="48"/>
      <c r="J110" s="48"/>
      <c r="K110" s="48"/>
    </row>
    <row r="111" spans="1:13" ht="16.5" customHeight="1" x14ac:dyDescent="0.2">
      <c r="A111" s="48"/>
      <c r="B111" s="48"/>
      <c r="C111" s="49"/>
      <c r="D111" s="49"/>
      <c r="E111" s="48"/>
      <c r="F111" s="48"/>
      <c r="G111" s="48"/>
      <c r="H111" s="48"/>
      <c r="I111" s="48"/>
      <c r="J111" s="48"/>
      <c r="K111" s="48"/>
    </row>
    <row r="112" spans="1:13" x14ac:dyDescent="0.2">
      <c r="A112" s="54"/>
      <c r="B112" s="54"/>
    </row>
  </sheetData>
  <mergeCells count="249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L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A34:K34"/>
    <mergeCell ref="A35:K35"/>
    <mergeCell ref="A36:K36"/>
    <mergeCell ref="B38:H38"/>
    <mergeCell ref="B39:H39"/>
    <mergeCell ref="B40:H40"/>
    <mergeCell ref="A28:K28"/>
    <mergeCell ref="A29:K29"/>
    <mergeCell ref="A30:K30"/>
    <mergeCell ref="A31:K31"/>
    <mergeCell ref="A32:K32"/>
    <mergeCell ref="A33:K33"/>
    <mergeCell ref="B50:H50"/>
    <mergeCell ref="A51:H51"/>
    <mergeCell ref="A52:I52"/>
    <mergeCell ref="B53:C53"/>
    <mergeCell ref="D53:E53"/>
    <mergeCell ref="F53:G53"/>
    <mergeCell ref="H53:I53"/>
    <mergeCell ref="B41:H41"/>
    <mergeCell ref="B42:H42"/>
    <mergeCell ref="A44:K44"/>
    <mergeCell ref="A46:K46"/>
    <mergeCell ref="B48:H48"/>
    <mergeCell ref="B49:H49"/>
    <mergeCell ref="B56:C56"/>
    <mergeCell ref="D56:E56"/>
    <mergeCell ref="F56:G56"/>
    <mergeCell ref="H56:I56"/>
    <mergeCell ref="B57:C57"/>
    <mergeCell ref="D57:E57"/>
    <mergeCell ref="F57:G57"/>
    <mergeCell ref="H57:I57"/>
    <mergeCell ref="B54:C54"/>
    <mergeCell ref="D54:E54"/>
    <mergeCell ref="F54:G54"/>
    <mergeCell ref="H54:I54"/>
    <mergeCell ref="B55:C55"/>
    <mergeCell ref="D55:E55"/>
    <mergeCell ref="F55:G55"/>
    <mergeCell ref="H55:I55"/>
    <mergeCell ref="A61:H61"/>
    <mergeCell ref="A62:I62"/>
    <mergeCell ref="A63:C63"/>
    <mergeCell ref="D63:E63"/>
    <mergeCell ref="F63:G63"/>
    <mergeCell ref="H63:I63"/>
    <mergeCell ref="B58:C58"/>
    <mergeCell ref="D58:E58"/>
    <mergeCell ref="F58:G58"/>
    <mergeCell ref="H58:I58"/>
    <mergeCell ref="A59:C59"/>
    <mergeCell ref="D59:E59"/>
    <mergeCell ref="F59:G59"/>
    <mergeCell ref="H59:I59"/>
    <mergeCell ref="A66:C66"/>
    <mergeCell ref="D66:E66"/>
    <mergeCell ref="F66:G66"/>
    <mergeCell ref="H66:I66"/>
    <mergeCell ref="A68:H68"/>
    <mergeCell ref="D69:E69"/>
    <mergeCell ref="F69:G69"/>
    <mergeCell ref="H69:I69"/>
    <mergeCell ref="A64:C64"/>
    <mergeCell ref="D64:E64"/>
    <mergeCell ref="F64:G64"/>
    <mergeCell ref="H64:I64"/>
    <mergeCell ref="A65:C65"/>
    <mergeCell ref="D65:E65"/>
    <mergeCell ref="F65:G65"/>
    <mergeCell ref="H65:I65"/>
    <mergeCell ref="J69:K69"/>
    <mergeCell ref="D70:E70"/>
    <mergeCell ref="F70:G70"/>
    <mergeCell ref="H70:I70"/>
    <mergeCell ref="J70:K70"/>
    <mergeCell ref="D71:E71"/>
    <mergeCell ref="F71:G71"/>
    <mergeCell ref="H71:I71"/>
    <mergeCell ref="J71:K71"/>
    <mergeCell ref="D74:E74"/>
    <mergeCell ref="F74:G74"/>
    <mergeCell ref="H74:I74"/>
    <mergeCell ref="J74:K74"/>
    <mergeCell ref="D75:E75"/>
    <mergeCell ref="F75:G75"/>
    <mergeCell ref="H75:I75"/>
    <mergeCell ref="J75:K75"/>
    <mergeCell ref="D72:E72"/>
    <mergeCell ref="F72:G72"/>
    <mergeCell ref="H72:I72"/>
    <mergeCell ref="J72:K72"/>
    <mergeCell ref="D73:E73"/>
    <mergeCell ref="F73:G73"/>
    <mergeCell ref="H73:I73"/>
    <mergeCell ref="J73:K73"/>
    <mergeCell ref="D78:E78"/>
    <mergeCell ref="F78:G78"/>
    <mergeCell ref="H78:I78"/>
    <mergeCell ref="J78:K78"/>
    <mergeCell ref="D79:E79"/>
    <mergeCell ref="F79:G79"/>
    <mergeCell ref="H79:I79"/>
    <mergeCell ref="J79:K79"/>
    <mergeCell ref="D76:E76"/>
    <mergeCell ref="F76:G76"/>
    <mergeCell ref="H76:I76"/>
    <mergeCell ref="J76:K76"/>
    <mergeCell ref="D77:E77"/>
    <mergeCell ref="F77:G77"/>
    <mergeCell ref="H77:I77"/>
    <mergeCell ref="J77:K77"/>
    <mergeCell ref="D82:E82"/>
    <mergeCell ref="F82:G82"/>
    <mergeCell ref="H82:I82"/>
    <mergeCell ref="J82:K82"/>
    <mergeCell ref="D83:E83"/>
    <mergeCell ref="F83:G83"/>
    <mergeCell ref="H83:I83"/>
    <mergeCell ref="J83:K83"/>
    <mergeCell ref="D80:E80"/>
    <mergeCell ref="F80:G80"/>
    <mergeCell ref="H80:I80"/>
    <mergeCell ref="J80:K80"/>
    <mergeCell ref="D81:E81"/>
    <mergeCell ref="F81:G81"/>
    <mergeCell ref="H81:I81"/>
    <mergeCell ref="J81:K81"/>
    <mergeCell ref="D86:E86"/>
    <mergeCell ref="F86:G86"/>
    <mergeCell ref="H86:I86"/>
    <mergeCell ref="J86:K86"/>
    <mergeCell ref="D87:E87"/>
    <mergeCell ref="F87:G87"/>
    <mergeCell ref="H87:I87"/>
    <mergeCell ref="J87:K87"/>
    <mergeCell ref="D84:E84"/>
    <mergeCell ref="F84:G84"/>
    <mergeCell ref="H84:I84"/>
    <mergeCell ref="J84:K84"/>
    <mergeCell ref="D85:E85"/>
    <mergeCell ref="F85:G85"/>
    <mergeCell ref="H85:I85"/>
    <mergeCell ref="J85:K85"/>
    <mergeCell ref="D90:E90"/>
    <mergeCell ref="F90:G90"/>
    <mergeCell ref="H90:I90"/>
    <mergeCell ref="J90:K90"/>
    <mergeCell ref="D91:E91"/>
    <mergeCell ref="F91:G91"/>
    <mergeCell ref="H91:I91"/>
    <mergeCell ref="J91:K91"/>
    <mergeCell ref="D88:E88"/>
    <mergeCell ref="F88:G88"/>
    <mergeCell ref="H88:I88"/>
    <mergeCell ref="J88:K88"/>
    <mergeCell ref="D89:E89"/>
    <mergeCell ref="F89:G89"/>
    <mergeCell ref="H89:I89"/>
    <mergeCell ref="J89:K89"/>
    <mergeCell ref="D94:E94"/>
    <mergeCell ref="F94:G94"/>
    <mergeCell ref="H94:I94"/>
    <mergeCell ref="J94:K94"/>
    <mergeCell ref="D95:E95"/>
    <mergeCell ref="F95:G95"/>
    <mergeCell ref="H95:I95"/>
    <mergeCell ref="J95:K95"/>
    <mergeCell ref="D92:E92"/>
    <mergeCell ref="F92:G92"/>
    <mergeCell ref="H92:I92"/>
    <mergeCell ref="J92:K92"/>
    <mergeCell ref="D93:E93"/>
    <mergeCell ref="F93:G93"/>
    <mergeCell ref="H93:I93"/>
    <mergeCell ref="J93:K93"/>
    <mergeCell ref="D98:E98"/>
    <mergeCell ref="F98:G98"/>
    <mergeCell ref="H98:I98"/>
    <mergeCell ref="J98:K98"/>
    <mergeCell ref="D99:E99"/>
    <mergeCell ref="F99:G99"/>
    <mergeCell ref="H99:I99"/>
    <mergeCell ref="J99:K99"/>
    <mergeCell ref="D96:E96"/>
    <mergeCell ref="F96:G96"/>
    <mergeCell ref="H96:I96"/>
    <mergeCell ref="J96:K96"/>
    <mergeCell ref="D97:E97"/>
    <mergeCell ref="F97:G97"/>
    <mergeCell ref="H97:I97"/>
    <mergeCell ref="J97:K97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D100:E100"/>
    <mergeCell ref="F100:G100"/>
    <mergeCell ref="H100:I100"/>
    <mergeCell ref="J100:K100"/>
    <mergeCell ref="D101:E101"/>
    <mergeCell ref="F101:G101"/>
    <mergeCell ref="H101:I101"/>
    <mergeCell ref="J101:K101"/>
    <mergeCell ref="H108:K108"/>
    <mergeCell ref="H109:K109"/>
    <mergeCell ref="B110:D110"/>
    <mergeCell ref="A112:B112"/>
    <mergeCell ref="A105:B105"/>
    <mergeCell ref="H105:K105"/>
    <mergeCell ref="A106:B106"/>
    <mergeCell ref="H106:K106"/>
    <mergeCell ref="A107:B107"/>
    <mergeCell ref="H107:K107"/>
  </mergeCells>
  <pageMargins left="0.62992125984251968" right="0.23622047244094491" top="0.35433070866141736" bottom="0.15748031496062992" header="0.31496062992125984" footer="0.31496062992125984"/>
  <pageSetup paperSize="9" scale="64" fitToHeight="4" orientation="landscape" r:id="rId1"/>
  <rowBreaks count="1" manualBreakCount="1">
    <brk id="2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0611091</vt:lpstr>
      <vt:lpstr>'0611091'!Область_друку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2025-09-30T10:38:08Z</dcterms:created>
  <dcterms:modified xsi:type="dcterms:W3CDTF">2025-10-01T13:58:25Z</dcterms:modified>
</cp:coreProperties>
</file>