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141" sheetId="1" r:id="rId1"/>
  </sheets>
  <definedNames>
    <definedName name="_xlnm.Print_Area" localSheetId="0">'0611141'!$A$1:$K$94</definedName>
  </definedNames>
  <calcPr calcId="152511"/>
</workbook>
</file>

<file path=xl/calcChain.xml><?xml version="1.0" encoding="utf-8"?>
<calcChain xmlns="http://schemas.openxmlformats.org/spreadsheetml/2006/main">
  <c r="J86" i="1" l="1"/>
  <c r="F85" i="1"/>
  <c r="J85" i="1" s="1"/>
  <c r="J84" i="1"/>
  <c r="J83" i="1"/>
  <c r="J82" i="1"/>
  <c r="F79" i="1"/>
  <c r="J79" i="1" s="1"/>
  <c r="J74" i="1"/>
  <c r="J73" i="1"/>
  <c r="F72" i="1"/>
  <c r="F78" i="1" s="1"/>
  <c r="J78" i="1" s="1"/>
  <c r="J71" i="1"/>
  <c r="J70" i="1"/>
  <c r="J68" i="1"/>
  <c r="H68" i="1"/>
  <c r="H77" i="1" s="1"/>
  <c r="J77" i="1" s="1"/>
  <c r="F67" i="1"/>
  <c r="F80" i="1" s="1"/>
  <c r="J80" i="1" s="1"/>
  <c r="J66" i="1"/>
  <c r="J65" i="1"/>
  <c r="J64" i="1"/>
  <c r="F63" i="1"/>
  <c r="J63" i="1" s="1"/>
  <c r="J62" i="1"/>
  <c r="J61" i="1"/>
  <c r="J60" i="1"/>
  <c r="J59" i="1"/>
  <c r="H45" i="1"/>
  <c r="D45" i="1"/>
  <c r="F44" i="1"/>
  <c r="F46" i="1" s="1"/>
  <c r="F52" i="1" s="1"/>
  <c r="D44" i="1"/>
  <c r="H44" i="1" s="1"/>
  <c r="D43" i="1"/>
  <c r="H43" i="1" s="1"/>
  <c r="D42" i="1"/>
  <c r="D46" i="1" s="1"/>
  <c r="D52" i="1" s="1"/>
  <c r="D53" i="1" s="1"/>
  <c r="J67" i="1" l="1"/>
  <c r="H52" i="1"/>
  <c r="H53" i="1" s="1"/>
  <c r="F53" i="1"/>
  <c r="J72" i="1"/>
  <c r="F76" i="1"/>
  <c r="J76" i="1" s="1"/>
  <c r="H42" i="1"/>
  <c r="H46" i="1" s="1"/>
</calcChain>
</file>

<file path=xl/comments1.xml><?xml version="1.0" encoding="utf-8"?>
<comments xmlns="http://schemas.openxmlformats.org/spreadsheetml/2006/main">
  <authors>
    <author>PC3</author>
  </authors>
  <commentList>
    <comment ref="D43" authorId="0" shapeId="0">
      <text>
        <r>
          <rPr>
            <b/>
            <sz val="9"/>
            <color indexed="81"/>
            <rFont val="Tahoma"/>
            <family val="2"/>
            <charset val="204"/>
          </rPr>
          <t>PC3:</t>
        </r>
        <r>
          <rPr>
            <sz val="9"/>
            <color indexed="81"/>
            <rFont val="Tahoma"/>
            <family val="2"/>
            <charset val="204"/>
          </rPr>
          <t xml:space="preserve">
2240 – 1 133 132 (518 232-заходи; 590 200 - перевезення; 24 700 - проживання) 
2210 - заходи - 239 188 грн(133 888–Погоржевський, 11 200 – Барабаш,50 000 – Петрук, 44 100 - книга) 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  <charset val="204"/>
          </rPr>
          <t>PC3:</t>
        </r>
        <r>
          <rPr>
            <sz val="9"/>
            <color indexed="81"/>
            <rFont val="Tahoma"/>
            <family val="2"/>
            <charset val="204"/>
          </rPr>
          <t xml:space="preserve">
2 фонд: принтер - 1 шт (14 000), компютер в комплекті - 2 шт (33 335); 7фонд: принтер 2 шт (50 000)</t>
        </r>
      </text>
    </comment>
  </commentList>
</comments>
</file>

<file path=xl/sharedStrings.xml><?xml version="1.0" encoding="utf-8"?>
<sst xmlns="http://schemas.openxmlformats.org/spreadsheetml/2006/main" count="161" uniqueCount="109">
  <si>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</si>
  <si>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</si>
  <si>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</si>
  <si>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</si>
  <si>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</si>
  <si>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</si>
  <si>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</si>
  <si>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</si>
  <si>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0611141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</si>
  <si>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1141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</si>
  <si>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</si>
  <si>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діяльності інших закладів у сфері освіти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</si>
  <si>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</si>
  <si>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28 566 733,64 гривень, у тому числі загального фонду — 28 213 473,64 гривень та спеціального фонду — 353 260,00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</si>
  <si>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</si>
  <si>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</si>
  <si>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 від 08.07.2010 року № 2456-VІ (із змінами і доповненнями)</t>
  </si>
  <si>
    <t>Закон України  від 05.09.2017 року № 2145- VІІI “Про 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</si>
  <si>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</si>
  <si>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Наказ Міністерства фінансів України від 26.08.2014 року 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</si>
  <si>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  № 793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</si>
  <si>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</si>
  <si>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</si>
  <si>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 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</si>
  <si>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</si>
  <si>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 № 974  “Про внесення зміни у додаток 2 до постанови Кабінету Міністрів України  від 30 серпня 2002 р. № 1298”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</si>
  <si>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</si>
  <si>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</si>
  <si>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</si>
  <si>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</si>
  <si>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</si>
  <si>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</si>
  <si>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</si>
  <si>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</si>
  <si>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 xml:space="preserve">Надання якісних послуг з централізованого господарського обслуговування </t>
  </si>
  <si>
    <t>Складання і надання кошторисної, звітної, фінансової документації, фінансування закладів освіти згідно із затвердженими кошторисами</t>
  </si>
  <si>
    <t>Забезпечення потреб у навчально-корекційній роботі з учнями, які мають недоліки мовленнєвого розвитку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</si>
  <si>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діяльності інших закладів у сфері освіти. Забезпечення складання і надання кошторисної, звітної фінансової документації, фінансування установ освіти згідно з затвердженими кошторисами. Надання якісних послуг з централізованого господарського обслуговування. Здійснення навчально-корекційної роботи з учнями, які мають недоліки мовленнєвого розвитку. </t>
    </r>
  </si>
  <si>
    <t> 8.Завдання бюджетної програми:</t>
  </si>
  <si>
    <t>Завдання</t>
  </si>
  <si>
    <t xml:space="preserve">Забезпечити діяльність інших закладів у сфері освіти. Забезпечити складання і надання кошторисної, звітної фінансової документації, фінансування установ освіти згідно з затвердженими кошторисами. Надавати якісні послуги з централізованого господарського обслуговування. Здійснювати навчально-корекційну роботу з учнями, які мають недоліки мовленнєвого розвитку.  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</si>
  <si>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</si>
  <si>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</si>
  <si>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</si>
  <si>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</si>
  <si>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</si>
  <si>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</si>
  <si>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Створення належних умов для діяльності працівників логопедичних пунктів</t>
  </si>
  <si>
    <t>Проведення освітніх заходів та забезпечення транспортних послуг для учнів і педагогічних працівників</t>
  </si>
  <si>
    <t>Створення належних умов  для діяльності працівників служби бухгалтерського обліку, планування  та звітності</t>
  </si>
  <si>
    <t>Створення належних умов  для діяльності працівників господарської служби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</si>
  <si>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</si>
  <si>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</si>
  <si>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</si>
  <si>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</si>
  <si>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</si>
  <si>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</si>
  <si>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</si>
  <si>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</si>
  <si>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</si>
  <si>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Кількість закладів і установ </t>
  </si>
  <si>
    <t>од.</t>
  </si>
  <si>
    <t xml:space="preserve">Мережа </t>
  </si>
  <si>
    <t>Кількість логопедичних пунктів</t>
  </si>
  <si>
    <t>Мережа</t>
  </si>
  <si>
    <t>Кількість закладів, які обслуговує служба бухгалтерського обліку</t>
  </si>
  <si>
    <t>Прогнозна кількість аварійно-ремонтних робіт в закладах освіти проведених господарською службою</t>
  </si>
  <si>
    <t>План роботи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</si>
  <si>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</si>
  <si>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</si>
  <si>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 логопедичних пунктів</t>
  </si>
  <si>
    <t>технічного персоналу і спеціалістів служби бухгалтерського обліку</t>
  </si>
  <si>
    <t>спеціалістів відділу планування та звітності Департаменту</t>
  </si>
  <si>
    <t xml:space="preserve">технічного персоналу і спеціалістів господарської служби </t>
  </si>
  <si>
    <t>Обсяг видатків передбачених на придбання обладнання і предметів довгострокового користування</t>
  </si>
  <si>
    <t>грн</t>
  </si>
  <si>
    <t>Рішення сесії від 11.12.24 року № 9; рішення сесії від 27.03.25 року № 6</t>
  </si>
  <si>
    <t>продукту</t>
  </si>
  <si>
    <t>Кількість учнів 1-4 класів, які обслуговуються логопедичними пунктами</t>
  </si>
  <si>
    <t>осіб</t>
  </si>
  <si>
    <t>Кількість учнів обстежених логопедами</t>
  </si>
  <si>
    <t>Звітність</t>
  </si>
  <si>
    <t>Кількість учнів, що потребують допомоги логопеда</t>
  </si>
  <si>
    <t>Кількість особових та реєстраційних рахунків, що обслуговуються службою бухгалтерського обліку</t>
  </si>
  <si>
    <t>Кількість обладнання і предметів довгострокового користування, які плануються до закупівлі</t>
  </si>
  <si>
    <t>Розрахунок</t>
  </si>
  <si>
    <t>ефективності</t>
  </si>
  <si>
    <t>Середні витрати на забезпечення роботи одного логопедичного пункту</t>
  </si>
  <si>
    <t>Середні витрати на придбання однієї одиниці обладнання і предметів довгострокового користування</t>
  </si>
  <si>
    <t>Кількість учнів на одну логопедичну ставку</t>
  </si>
  <si>
    <t>Кількість закладів, які обслуговує одна штатна одиниця служби бухгалтерського обліку</t>
  </si>
  <si>
    <t xml:space="preserve">Кількість закладів, які обслуговує одна штатна одиниця господарської служби </t>
  </si>
  <si>
    <t>якості</t>
  </si>
  <si>
    <t xml:space="preserve">Відсоток учнів з вадами мовлення, охоплених логопедичними пунктами </t>
  </si>
  <si>
    <t>%</t>
  </si>
  <si>
    <t>Відсоток закладів, які обслуговує служба бухгалтерського обліку, планування та звітності</t>
  </si>
  <si>
    <t>Відсоток закладів де планується надати послуги з централізованого господарського обслуговування господарською службою</t>
  </si>
  <si>
    <t>Відсоток робітничих працівників до загальної кількості штатних одиниць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</si>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</sst>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₴_-;\-* #,##0\ _₴_-;_-* &quot;-&quot;\ _₴_-;_-@_-"/>
    <numFmt numFmtId="43" formatCode="_-* #,##0.00\ _₴_-;\-* #,##0.00\ _₴_-;_-* &quot;-&quot;??\ _₴_-;_-@_-"/>
    <numFmt numFmtId="164" formatCode="0.0"/>
    <numFmt numFmtId="165" formatCode="#,##0.00\ _₽"/>
  </numFmts>
  <fonts count="27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8" fillId="0" borderId="0"/>
    <xf numFmtId="0" fontId="3" fillId="0" borderId="0"/>
    <xf numFmtId="0" fontId="22" fillId="0" borderId="0"/>
    <xf numFmtId="0" fontId="18" fillId="0" borderId="0"/>
    <xf numFmtId="0" fontId="24" fillId="0" borderId="0"/>
    <xf numFmtId="0" fontId="25" fillId="0" borderId="0"/>
    <xf numFmtId="0" fontId="1" fillId="0" borderId="0"/>
    <xf numFmtId="0" fontId="16" fillId="16" borderId="17" applyNumberFormat="0" applyFont="0" applyAlignment="0" applyProtection="0"/>
    <xf numFmtId="0" fontId="26" fillId="0" borderId="0"/>
  </cellStyleXfs>
  <cellXfs count="95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 shrinkToFit="1"/>
    </xf>
    <xf numFmtId="1" fontId="10" fillId="0" borderId="0" xfId="0" applyNumberFormat="1" applyFont="1" applyFill="1" applyBorder="1" applyAlignment="1">
      <alignment vertical="center" wrapText="1" shrinkToFi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4" fontId="4" fillId="0" borderId="0" xfId="0" applyNumberFormat="1" applyFont="1" applyFill="1" applyBorder="1" applyAlignment="1">
      <alignment vertical="center" wrapText="1" shrinkToFit="1"/>
    </xf>
    <xf numFmtId="4" fontId="4" fillId="0" borderId="0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43" fontId="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9" fillId="0" borderId="8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65" fontId="4" fillId="0" borderId="2" xfId="0" applyNumberFormat="1" applyFont="1" applyFill="1" applyBorder="1" applyAlignment="1">
      <alignment horizontal="center" vertical="center" wrapText="1" shrinkToFi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41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wrapText="1" shrinkToFit="1"/>
    </xf>
    <xf numFmtId="2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 shrinkToFit="1"/>
    </xf>
    <xf numFmtId="2" fontId="4" fillId="0" borderId="5" xfId="0" applyNumberFormat="1" applyFont="1" applyFill="1" applyBorder="1" applyAlignment="1">
      <alignment horizontal="center" vertical="center" wrapText="1" shrinkToFit="1"/>
    </xf>
    <xf numFmtId="2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 shrinkToFi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27"/>
    <cellStyle name="Звичайний 3" xfId="28"/>
    <cellStyle name="Звичайний 3 2" xfId="29"/>
    <cellStyle name="Обычный 2" xfId="1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96"/>
  <sheetViews>
    <sheetView tabSelected="1" view="pageBreakPreview" zoomScale="70" zoomScaleNormal="80" zoomScaleSheetLayoutView="7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25.33203125" style="1" customWidth="1"/>
    <col min="13" max="13" width="58.5" style="1" customWidth="1"/>
    <col min="14" max="14" width="9.33203125" style="1"/>
    <col min="15" max="15" width="11.5" style="1" customWidth="1"/>
    <col min="16" max="16" width="11.6640625" style="1" customWidth="1"/>
    <col min="17" max="17" width="10.1640625" style="1" customWidth="1"/>
    <col min="18" max="16384" width="9.33203125" style="1"/>
  </cols>
  <sheetData>
    <row r="1" spans="1:11" ht="89.1" customHeight="1" x14ac:dyDescent="0.2">
      <c r="B1" s="2"/>
      <c r="C1" s="2"/>
      <c r="D1" s="2"/>
      <c r="E1" s="2"/>
      <c r="F1" s="2"/>
      <c r="G1" s="91" t="s">
        <v>0</v>
      </c>
      <c r="H1" s="92"/>
      <c r="I1" s="92"/>
      <c r="J1" s="92"/>
      <c r="K1" s="92"/>
    </row>
    <row r="2" spans="1:11" ht="117.75" customHeight="1" x14ac:dyDescent="0.2">
      <c r="B2" s="2"/>
      <c r="C2" s="2"/>
      <c r="D2" s="2"/>
      <c r="E2" s="2"/>
      <c r="F2" s="2"/>
      <c r="G2" s="93" t="s">
        <v>108</v>
      </c>
      <c r="H2" s="93"/>
      <c r="I2" s="93"/>
      <c r="J2" s="93"/>
      <c r="K2" s="93"/>
    </row>
    <row r="3" spans="1:11" ht="37.5" customHeight="1" x14ac:dyDescent="0.2">
      <c r="A3" s="94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25.45" customHeight="1" x14ac:dyDescent="0.2">
      <c r="A4" s="3" t="s">
        <v>2</v>
      </c>
      <c r="B4" s="39" t="s">
        <v>3</v>
      </c>
      <c r="C4" s="39"/>
      <c r="D4" s="39"/>
      <c r="E4" s="39"/>
      <c r="F4" s="39"/>
      <c r="G4" s="39" t="s">
        <v>4</v>
      </c>
      <c r="H4" s="39"/>
      <c r="I4" s="39"/>
      <c r="J4" s="39"/>
      <c r="K4" s="39"/>
    </row>
    <row r="5" spans="1:11" ht="131.25" customHeight="1" x14ac:dyDescent="0.2">
      <c r="A5" s="4" t="s">
        <v>5</v>
      </c>
      <c r="B5" s="39" t="s">
        <v>6</v>
      </c>
      <c r="C5" s="39"/>
      <c r="D5" s="39"/>
      <c r="E5" s="39"/>
      <c r="F5" s="39"/>
      <c r="G5" s="39" t="s">
        <v>7</v>
      </c>
      <c r="H5" s="39"/>
      <c r="I5" s="39"/>
      <c r="J5" s="39"/>
      <c r="K5" s="39"/>
    </row>
    <row r="6" spans="1:11" ht="114" customHeight="1" x14ac:dyDescent="0.2">
      <c r="A6" s="4" t="s">
        <v>8</v>
      </c>
      <c r="B6" s="39" t="s">
        <v>9</v>
      </c>
      <c r="C6" s="39"/>
      <c r="D6" s="5" t="s">
        <v>10</v>
      </c>
      <c r="E6" s="90" t="s">
        <v>11</v>
      </c>
      <c r="F6" s="39"/>
      <c r="G6" s="39" t="s">
        <v>12</v>
      </c>
      <c r="H6" s="39"/>
      <c r="I6" s="39"/>
      <c r="J6" s="39"/>
      <c r="K6" s="39"/>
    </row>
    <row r="7" spans="1:11" ht="19.149999999999999" customHeight="1" x14ac:dyDescent="0.2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.6" customHeight="1" x14ac:dyDescent="0.2">
      <c r="A8" s="79" t="s">
        <v>14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25.5" customHeight="1" x14ac:dyDescent="0.2">
      <c r="A9" s="88" t="s">
        <v>15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ht="18.399999999999999" customHeight="1" x14ac:dyDescent="0.2">
      <c r="A10" s="88" t="s">
        <v>16</v>
      </c>
      <c r="B10" s="88"/>
      <c r="C10" s="88"/>
      <c r="D10" s="88"/>
      <c r="E10" s="88"/>
      <c r="F10" s="88"/>
      <c r="G10" s="88"/>
      <c r="H10" s="88"/>
      <c r="I10" s="88"/>
      <c r="J10" s="6"/>
      <c r="K10" s="6"/>
    </row>
    <row r="11" spans="1:11" ht="20.45" customHeight="1" x14ac:dyDescent="0.2">
      <c r="A11" s="88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9.149999999999999" customHeight="1" x14ac:dyDescent="0.2">
      <c r="A12" s="88" t="s">
        <v>18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20.45" customHeight="1" x14ac:dyDescent="0.2">
      <c r="A13" s="88" t="s">
        <v>19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</row>
    <row r="14" spans="1:11" ht="25.5" customHeight="1" x14ac:dyDescent="0.2">
      <c r="A14" s="88" t="s">
        <v>20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ht="25.5" customHeight="1" x14ac:dyDescent="0.2">
      <c r="A15" s="89" t="s">
        <v>21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ht="32.25" customHeight="1" x14ac:dyDescent="0.2">
      <c r="A16" s="88" t="s">
        <v>22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ht="32.25" customHeight="1" x14ac:dyDescent="0.2">
      <c r="A17" s="89" t="s">
        <v>23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ht="35.450000000000003" customHeight="1" x14ac:dyDescent="0.2">
      <c r="A18" s="89" t="s">
        <v>24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</row>
    <row r="19" spans="1:11" ht="21.2" customHeight="1" x14ac:dyDescent="0.2">
      <c r="A19" s="88" t="s">
        <v>25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 ht="21.2" customHeight="1" x14ac:dyDescent="0.2">
      <c r="A20" s="88" t="s">
        <v>26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ht="21.2" customHeight="1" x14ac:dyDescent="0.2">
      <c r="A21" s="88" t="s">
        <v>27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spans="1:11" ht="21.2" customHeight="1" x14ac:dyDescent="0.2">
      <c r="A22" s="86" t="s">
        <v>28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ht="21.2" customHeight="1" x14ac:dyDescent="0.2">
      <c r="A23" s="86" t="s">
        <v>29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4" spans="1:11" ht="21.2" customHeight="1" x14ac:dyDescent="0.2">
      <c r="A24" s="86" t="s">
        <v>30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ht="23.1" customHeight="1" x14ac:dyDescent="0.2">
      <c r="A25" s="79" t="s">
        <v>31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</row>
    <row r="26" spans="1:11" ht="9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9.149999999999999" customHeight="1" x14ac:dyDescent="0.2">
      <c r="A27" s="7" t="s">
        <v>32</v>
      </c>
      <c r="B27" s="73" t="s">
        <v>33</v>
      </c>
      <c r="C27" s="73"/>
      <c r="D27" s="73"/>
      <c r="E27" s="73"/>
      <c r="F27" s="73"/>
      <c r="G27" s="73"/>
      <c r="H27" s="73"/>
      <c r="I27" s="3"/>
      <c r="J27" s="3"/>
      <c r="K27" s="3"/>
    </row>
    <row r="28" spans="1:11" ht="23.1" customHeight="1" x14ac:dyDescent="0.2">
      <c r="A28" s="8">
        <v>1</v>
      </c>
      <c r="B28" s="87" t="s">
        <v>34</v>
      </c>
      <c r="C28" s="87"/>
      <c r="D28" s="87"/>
      <c r="E28" s="87"/>
      <c r="F28" s="87"/>
      <c r="G28" s="87"/>
      <c r="H28" s="87"/>
      <c r="I28" s="3"/>
      <c r="J28" s="3"/>
      <c r="K28" s="3"/>
    </row>
    <row r="29" spans="1:11" ht="20.45" customHeight="1" x14ac:dyDescent="0.2">
      <c r="A29" s="9">
        <v>2</v>
      </c>
      <c r="B29" s="42" t="s">
        <v>35</v>
      </c>
      <c r="C29" s="42"/>
      <c r="D29" s="42"/>
      <c r="E29" s="42"/>
      <c r="F29" s="42"/>
      <c r="G29" s="42"/>
      <c r="H29" s="42"/>
      <c r="I29" s="3"/>
      <c r="J29" s="3"/>
      <c r="K29" s="3"/>
    </row>
    <row r="30" spans="1:11" ht="23.85" customHeight="1" x14ac:dyDescent="0.2">
      <c r="A30" s="9">
        <v>3</v>
      </c>
      <c r="B30" s="55" t="s">
        <v>36</v>
      </c>
      <c r="C30" s="81"/>
      <c r="D30" s="81"/>
      <c r="E30" s="81"/>
      <c r="F30" s="81"/>
      <c r="G30" s="81"/>
      <c r="H30" s="56"/>
      <c r="I30" s="3"/>
      <c r="J30" s="3"/>
      <c r="K30" s="3"/>
    </row>
    <row r="31" spans="1:11" ht="12.2" customHeight="1" x14ac:dyDescent="0.2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48.2" customHeight="1" x14ac:dyDescent="0.2">
      <c r="A32" s="79" t="s">
        <v>37</v>
      </c>
      <c r="B32" s="79"/>
      <c r="C32" s="79"/>
      <c r="D32" s="79"/>
      <c r="E32" s="79"/>
      <c r="F32" s="79"/>
      <c r="G32" s="79"/>
      <c r="H32" s="79"/>
      <c r="I32" s="79"/>
      <c r="J32" s="79"/>
      <c r="K32" s="4"/>
    </row>
    <row r="33" spans="1:18" ht="20.45" customHeight="1" x14ac:dyDescent="0.2">
      <c r="A33" s="79" t="s">
        <v>38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8" ht="4.1500000000000004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8" ht="19.149999999999999" customHeight="1" x14ac:dyDescent="0.2">
      <c r="A35" s="7" t="s">
        <v>32</v>
      </c>
      <c r="B35" s="73" t="s">
        <v>39</v>
      </c>
      <c r="C35" s="73"/>
      <c r="D35" s="73"/>
      <c r="E35" s="73"/>
      <c r="F35" s="73"/>
      <c r="G35" s="73"/>
      <c r="H35" s="73"/>
      <c r="I35" s="3"/>
      <c r="J35" s="3"/>
      <c r="K35" s="3"/>
    </row>
    <row r="36" spans="1:18" ht="56.45" customHeight="1" x14ac:dyDescent="0.2">
      <c r="A36" s="11">
        <v>1</v>
      </c>
      <c r="B36" s="55" t="s">
        <v>40</v>
      </c>
      <c r="C36" s="81"/>
      <c r="D36" s="81"/>
      <c r="E36" s="81"/>
      <c r="F36" s="81"/>
      <c r="G36" s="81"/>
      <c r="H36" s="56"/>
      <c r="I36" s="3"/>
      <c r="J36" s="3"/>
      <c r="K36" s="3"/>
    </row>
    <row r="37" spans="1:18" ht="6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8" ht="15.75" x14ac:dyDescent="0.2">
      <c r="A38" s="79" t="s">
        <v>41</v>
      </c>
      <c r="B38" s="79"/>
      <c r="C38" s="79"/>
      <c r="D38" s="79"/>
      <c r="E38" s="79"/>
      <c r="F38" s="79"/>
      <c r="G38" s="79"/>
      <c r="H38" s="79"/>
      <c r="I38" s="3"/>
      <c r="J38" s="3"/>
      <c r="K38" s="3"/>
    </row>
    <row r="39" spans="1:18" ht="16.5" customHeight="1" x14ac:dyDescent="0.2">
      <c r="A39" s="83" t="s">
        <v>42</v>
      </c>
      <c r="B39" s="83"/>
      <c r="C39" s="83"/>
      <c r="D39" s="83"/>
      <c r="E39" s="83"/>
      <c r="F39" s="83"/>
      <c r="G39" s="83"/>
      <c r="H39" s="83"/>
      <c r="I39" s="83"/>
      <c r="J39" s="4"/>
      <c r="K39" s="4"/>
    </row>
    <row r="40" spans="1:18" s="14" customFormat="1" ht="22.7" customHeight="1" x14ac:dyDescent="0.2">
      <c r="A40" s="12" t="s">
        <v>32</v>
      </c>
      <c r="B40" s="73" t="s">
        <v>43</v>
      </c>
      <c r="C40" s="73"/>
      <c r="D40" s="73" t="s">
        <v>44</v>
      </c>
      <c r="E40" s="73"/>
      <c r="F40" s="73" t="s">
        <v>45</v>
      </c>
      <c r="G40" s="73"/>
      <c r="H40" s="73" t="s">
        <v>46</v>
      </c>
      <c r="I40" s="73"/>
      <c r="J40" s="13"/>
      <c r="K40" s="5"/>
    </row>
    <row r="41" spans="1:18" ht="15.75" x14ac:dyDescent="0.2">
      <c r="A41" s="15">
        <v>1</v>
      </c>
      <c r="B41" s="74">
        <v>2</v>
      </c>
      <c r="C41" s="74"/>
      <c r="D41" s="74">
        <v>3</v>
      </c>
      <c r="E41" s="74"/>
      <c r="F41" s="74">
        <v>4</v>
      </c>
      <c r="G41" s="74"/>
      <c r="H41" s="74">
        <v>6</v>
      </c>
      <c r="I41" s="74"/>
      <c r="J41" s="16"/>
      <c r="K41" s="3"/>
    </row>
    <row r="42" spans="1:18" ht="34.15" customHeight="1" x14ac:dyDescent="0.2">
      <c r="A42" s="17">
        <v>1</v>
      </c>
      <c r="B42" s="42" t="s">
        <v>47</v>
      </c>
      <c r="C42" s="42"/>
      <c r="D42" s="84">
        <f>6717948+(249600+54912)-243640</f>
        <v>6778820</v>
      </c>
      <c r="E42" s="84"/>
      <c r="F42" s="84">
        <v>0</v>
      </c>
      <c r="G42" s="84"/>
      <c r="H42" s="84">
        <f t="shared" ref="H42:H45" si="0">D42+F42</f>
        <v>6778820</v>
      </c>
      <c r="I42" s="84"/>
      <c r="J42" s="18"/>
      <c r="K42" s="3"/>
    </row>
    <row r="43" spans="1:18" ht="34.15" customHeight="1" x14ac:dyDescent="0.2">
      <c r="A43" s="17">
        <v>2</v>
      </c>
      <c r="B43" s="55" t="s">
        <v>48</v>
      </c>
      <c r="C43" s="56"/>
      <c r="D43" s="84">
        <f>509000+559840+204320+44100+(24700+30360)</f>
        <v>1372320</v>
      </c>
      <c r="E43" s="84"/>
      <c r="F43" s="84">
        <v>0</v>
      </c>
      <c r="G43" s="84"/>
      <c r="H43" s="84">
        <f t="shared" si="0"/>
        <v>1372320</v>
      </c>
      <c r="I43" s="84"/>
      <c r="J43" s="18"/>
      <c r="K43" s="3"/>
      <c r="L43" s="62"/>
      <c r="M43" s="62"/>
      <c r="N43" s="62"/>
    </row>
    <row r="44" spans="1:18" ht="42.2" customHeight="1" x14ac:dyDescent="0.2">
      <c r="A44" s="17">
        <v>3</v>
      </c>
      <c r="B44" s="42" t="s">
        <v>49</v>
      </c>
      <c r="C44" s="42"/>
      <c r="D44" s="85">
        <f>15699014+433020+27000+50000-1273160+9076+8017+977595.64</f>
        <v>15930562.640000001</v>
      </c>
      <c r="E44" s="85"/>
      <c r="F44" s="84">
        <f>303260+50000</f>
        <v>353260</v>
      </c>
      <c r="G44" s="84"/>
      <c r="H44" s="84">
        <f t="shared" si="0"/>
        <v>16283822.640000001</v>
      </c>
      <c r="I44" s="84"/>
      <c r="J44" s="18"/>
      <c r="K44" s="3"/>
      <c r="L44" s="62"/>
      <c r="M44" s="62"/>
      <c r="N44" s="62"/>
      <c r="O44" s="80"/>
      <c r="P44" s="80"/>
      <c r="Q44" s="80"/>
      <c r="R44" s="80"/>
    </row>
    <row r="45" spans="1:18" ht="38.85" customHeight="1" x14ac:dyDescent="0.2">
      <c r="A45" s="17">
        <v>4</v>
      </c>
      <c r="B45" s="42" t="s">
        <v>50</v>
      </c>
      <c r="C45" s="42"/>
      <c r="D45" s="85">
        <f>3428448+422625+67198+213500</f>
        <v>4131771</v>
      </c>
      <c r="E45" s="85"/>
      <c r="F45" s="84">
        <v>0</v>
      </c>
      <c r="G45" s="84"/>
      <c r="H45" s="84">
        <f t="shared" si="0"/>
        <v>4131771</v>
      </c>
      <c r="I45" s="84"/>
      <c r="J45" s="18"/>
      <c r="K45" s="3"/>
      <c r="L45" s="62"/>
      <c r="M45" s="62"/>
      <c r="N45" s="62"/>
      <c r="O45" s="80"/>
      <c r="P45" s="80"/>
      <c r="Q45" s="80"/>
      <c r="R45" s="80"/>
    </row>
    <row r="46" spans="1:18" ht="18.399999999999999" customHeight="1" x14ac:dyDescent="0.2">
      <c r="A46" s="46" t="s">
        <v>51</v>
      </c>
      <c r="B46" s="46"/>
      <c r="C46" s="46"/>
      <c r="D46" s="84">
        <f>SUM(D42:D45)</f>
        <v>28213473.640000001</v>
      </c>
      <c r="E46" s="84"/>
      <c r="F46" s="84">
        <f t="shared" ref="F46" si="1">SUM(F42:F45)</f>
        <v>353260</v>
      </c>
      <c r="G46" s="84"/>
      <c r="H46" s="84">
        <f t="shared" ref="H46" si="2">SUM(H42:H45)</f>
        <v>28566733.640000001</v>
      </c>
      <c r="I46" s="84"/>
      <c r="J46" s="3"/>
      <c r="K46" s="3"/>
      <c r="M46" s="80"/>
      <c r="N46" s="80"/>
      <c r="O46" s="80"/>
      <c r="P46" s="80"/>
      <c r="Q46" s="80"/>
      <c r="R46" s="80"/>
    </row>
    <row r="47" spans="1:18" ht="6.2" customHeight="1" x14ac:dyDescent="0.2">
      <c r="A47" s="3"/>
      <c r="B47" s="3"/>
      <c r="C47" s="3"/>
      <c r="D47" s="19"/>
      <c r="E47" s="19"/>
      <c r="F47" s="19"/>
      <c r="G47" s="19"/>
      <c r="H47" s="19"/>
      <c r="I47" s="19"/>
      <c r="J47" s="3"/>
      <c r="K47" s="3"/>
      <c r="M47" s="80"/>
      <c r="N47" s="80"/>
      <c r="O47" s="80"/>
      <c r="P47" s="80"/>
      <c r="Q47" s="80"/>
      <c r="R47" s="80"/>
    </row>
    <row r="48" spans="1:18" ht="16.350000000000001" customHeight="1" x14ac:dyDescent="0.2">
      <c r="A48" s="79" t="s">
        <v>52</v>
      </c>
      <c r="B48" s="79"/>
      <c r="C48" s="79"/>
      <c r="D48" s="79"/>
      <c r="E48" s="79"/>
      <c r="F48" s="79"/>
      <c r="G48" s="79"/>
      <c r="H48" s="79"/>
      <c r="I48" s="3"/>
      <c r="J48" s="3"/>
      <c r="K48" s="3"/>
      <c r="M48" s="80"/>
      <c r="N48" s="80"/>
      <c r="O48" s="80"/>
      <c r="P48" s="80"/>
      <c r="Q48" s="80"/>
      <c r="R48" s="80"/>
    </row>
    <row r="49" spans="1:18" ht="13.7" customHeight="1" x14ac:dyDescent="0.2">
      <c r="A49" s="83" t="s">
        <v>42</v>
      </c>
      <c r="B49" s="83"/>
      <c r="C49" s="83"/>
      <c r="D49" s="83"/>
      <c r="E49" s="83"/>
      <c r="F49" s="83"/>
      <c r="G49" s="83"/>
      <c r="H49" s="83"/>
      <c r="I49" s="83"/>
      <c r="J49" s="4"/>
      <c r="K49" s="4"/>
      <c r="M49" s="80"/>
      <c r="N49" s="80"/>
      <c r="O49" s="80"/>
      <c r="P49" s="80"/>
      <c r="Q49" s="80"/>
      <c r="R49" s="80"/>
    </row>
    <row r="50" spans="1:18" ht="14.25" customHeight="1" x14ac:dyDescent="0.2">
      <c r="A50" s="73" t="s">
        <v>53</v>
      </c>
      <c r="B50" s="73"/>
      <c r="C50" s="73"/>
      <c r="D50" s="73" t="s">
        <v>44</v>
      </c>
      <c r="E50" s="73"/>
      <c r="F50" s="73" t="s">
        <v>45</v>
      </c>
      <c r="G50" s="73"/>
      <c r="H50" s="73" t="s">
        <v>46</v>
      </c>
      <c r="I50" s="73"/>
      <c r="J50" s="3"/>
      <c r="K50" s="3"/>
      <c r="M50" s="80"/>
      <c r="N50" s="80"/>
      <c r="O50" s="80"/>
      <c r="P50" s="80"/>
      <c r="Q50" s="80"/>
      <c r="R50" s="80"/>
    </row>
    <row r="51" spans="1:18" ht="16.5" customHeight="1" x14ac:dyDescent="0.2">
      <c r="A51" s="74">
        <v>1</v>
      </c>
      <c r="B51" s="74"/>
      <c r="C51" s="74"/>
      <c r="D51" s="74">
        <v>2</v>
      </c>
      <c r="E51" s="74"/>
      <c r="F51" s="74">
        <v>3</v>
      </c>
      <c r="G51" s="74"/>
      <c r="H51" s="74">
        <v>4</v>
      </c>
      <c r="I51" s="74"/>
      <c r="J51" s="3"/>
      <c r="K51" s="3"/>
    </row>
    <row r="52" spans="1:18" ht="42.2" customHeight="1" x14ac:dyDescent="0.2">
      <c r="A52" s="55" t="s">
        <v>54</v>
      </c>
      <c r="B52" s="81"/>
      <c r="C52" s="56"/>
      <c r="D52" s="82">
        <f>D46</f>
        <v>28213473.640000001</v>
      </c>
      <c r="E52" s="82"/>
      <c r="F52" s="82">
        <f>F46</f>
        <v>353260</v>
      </c>
      <c r="G52" s="82"/>
      <c r="H52" s="82">
        <f>F52+D52</f>
        <v>28566733.640000001</v>
      </c>
      <c r="I52" s="82"/>
      <c r="J52" s="3"/>
      <c r="K52" s="3"/>
    </row>
    <row r="53" spans="1:18" ht="19.7" customHeight="1" x14ac:dyDescent="0.2">
      <c r="A53" s="75" t="s">
        <v>51</v>
      </c>
      <c r="B53" s="76"/>
      <c r="C53" s="77"/>
      <c r="D53" s="78">
        <f>D52</f>
        <v>28213473.640000001</v>
      </c>
      <c r="E53" s="78"/>
      <c r="F53" s="78">
        <f t="shared" ref="F53" si="3">F52</f>
        <v>353260</v>
      </c>
      <c r="G53" s="78"/>
      <c r="H53" s="78">
        <f t="shared" ref="H53" si="4">H52</f>
        <v>28566733.640000001</v>
      </c>
      <c r="I53" s="78"/>
      <c r="J53" s="3"/>
      <c r="K53" s="3"/>
    </row>
    <row r="54" spans="1:18" ht="6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8" ht="17.45" customHeight="1" x14ac:dyDescent="0.2">
      <c r="A55" s="79" t="s">
        <v>55</v>
      </c>
      <c r="B55" s="79"/>
      <c r="C55" s="79"/>
      <c r="D55" s="79"/>
      <c r="E55" s="79"/>
      <c r="F55" s="79"/>
      <c r="G55" s="79"/>
      <c r="H55" s="79"/>
      <c r="I55" s="3"/>
      <c r="J55" s="3"/>
      <c r="K55" s="3"/>
    </row>
    <row r="56" spans="1:18" ht="18.399999999999999" customHeight="1" x14ac:dyDescent="0.2">
      <c r="A56" s="12" t="s">
        <v>32</v>
      </c>
      <c r="B56" s="12" t="s">
        <v>56</v>
      </c>
      <c r="C56" s="12" t="s">
        <v>57</v>
      </c>
      <c r="D56" s="73" t="s">
        <v>58</v>
      </c>
      <c r="E56" s="73"/>
      <c r="F56" s="73" t="s">
        <v>44</v>
      </c>
      <c r="G56" s="73"/>
      <c r="H56" s="73" t="s">
        <v>45</v>
      </c>
      <c r="I56" s="73"/>
      <c r="J56" s="73" t="s">
        <v>46</v>
      </c>
      <c r="K56" s="73"/>
    </row>
    <row r="57" spans="1:18" s="14" customFormat="1" ht="17.100000000000001" customHeight="1" x14ac:dyDescent="0.2">
      <c r="A57" s="15">
        <v>1</v>
      </c>
      <c r="B57" s="15">
        <v>2</v>
      </c>
      <c r="C57" s="15">
        <v>3</v>
      </c>
      <c r="D57" s="74">
        <v>4</v>
      </c>
      <c r="E57" s="74"/>
      <c r="F57" s="74">
        <v>5</v>
      </c>
      <c r="G57" s="74"/>
      <c r="H57" s="74">
        <v>6</v>
      </c>
      <c r="I57" s="74"/>
      <c r="J57" s="74">
        <v>7</v>
      </c>
      <c r="K57" s="46"/>
    </row>
    <row r="58" spans="1:18" ht="17.100000000000001" customHeight="1" x14ac:dyDescent="0.2">
      <c r="A58" s="17">
        <v>1</v>
      </c>
      <c r="B58" s="20" t="s">
        <v>59</v>
      </c>
      <c r="C58" s="21"/>
      <c r="D58" s="46"/>
      <c r="E58" s="46"/>
      <c r="F58" s="46"/>
      <c r="G58" s="46"/>
      <c r="H58" s="46"/>
      <c r="I58" s="46"/>
      <c r="J58" s="46"/>
      <c r="K58" s="46"/>
    </row>
    <row r="59" spans="1:18" ht="16.350000000000001" customHeight="1" x14ac:dyDescent="0.2">
      <c r="A59" s="22"/>
      <c r="B59" s="21" t="s">
        <v>60</v>
      </c>
      <c r="C59" s="21" t="s">
        <v>61</v>
      </c>
      <c r="D59" s="42" t="s">
        <v>62</v>
      </c>
      <c r="E59" s="42"/>
      <c r="F59" s="47">
        <v>2</v>
      </c>
      <c r="G59" s="47"/>
      <c r="H59" s="46"/>
      <c r="I59" s="46"/>
      <c r="J59" s="47">
        <f>F59+H59</f>
        <v>2</v>
      </c>
      <c r="K59" s="47"/>
    </row>
    <row r="60" spans="1:18" ht="19.7" customHeight="1" x14ac:dyDescent="0.2">
      <c r="A60" s="22"/>
      <c r="B60" s="21" t="s">
        <v>63</v>
      </c>
      <c r="C60" s="21" t="s">
        <v>61</v>
      </c>
      <c r="D60" s="42" t="s">
        <v>64</v>
      </c>
      <c r="E60" s="42"/>
      <c r="F60" s="47">
        <v>22</v>
      </c>
      <c r="G60" s="47"/>
      <c r="H60" s="46"/>
      <c r="I60" s="46"/>
      <c r="J60" s="47">
        <f t="shared" ref="J60:J86" si="5">F60+H60</f>
        <v>22</v>
      </c>
      <c r="K60" s="47"/>
    </row>
    <row r="61" spans="1:18" ht="36" customHeight="1" x14ac:dyDescent="0.2">
      <c r="A61" s="22"/>
      <c r="B61" s="21" t="s">
        <v>65</v>
      </c>
      <c r="C61" s="21" t="s">
        <v>61</v>
      </c>
      <c r="D61" s="42" t="s">
        <v>62</v>
      </c>
      <c r="E61" s="42"/>
      <c r="F61" s="51">
        <v>38</v>
      </c>
      <c r="G61" s="52"/>
      <c r="H61" s="71"/>
      <c r="I61" s="72"/>
      <c r="J61" s="51">
        <f>F61</f>
        <v>38</v>
      </c>
      <c r="K61" s="52"/>
    </row>
    <row r="62" spans="1:18" ht="52.35" customHeight="1" x14ac:dyDescent="0.2">
      <c r="A62" s="22"/>
      <c r="B62" s="21" t="s">
        <v>66</v>
      </c>
      <c r="C62" s="21" t="s">
        <v>61</v>
      </c>
      <c r="D62" s="42" t="s">
        <v>67</v>
      </c>
      <c r="E62" s="42"/>
      <c r="F62" s="51">
        <v>450</v>
      </c>
      <c r="G62" s="52"/>
      <c r="H62" s="71"/>
      <c r="I62" s="72"/>
      <c r="J62" s="51">
        <f>F62</f>
        <v>450</v>
      </c>
      <c r="K62" s="52"/>
    </row>
    <row r="63" spans="1:18" ht="36" customHeight="1" x14ac:dyDescent="0.2">
      <c r="A63" s="22"/>
      <c r="B63" s="23" t="s">
        <v>68</v>
      </c>
      <c r="C63" s="23" t="s">
        <v>61</v>
      </c>
      <c r="D63" s="49" t="s">
        <v>69</v>
      </c>
      <c r="E63" s="49"/>
      <c r="F63" s="69">
        <f>63.75+24</f>
        <v>87.75</v>
      </c>
      <c r="G63" s="70"/>
      <c r="H63" s="71"/>
      <c r="I63" s="72"/>
      <c r="J63" s="69">
        <f>F63+H63</f>
        <v>87.75</v>
      </c>
      <c r="K63" s="70"/>
    </row>
    <row r="64" spans="1:18" ht="36.75" customHeight="1" x14ac:dyDescent="0.2">
      <c r="A64" s="22"/>
      <c r="B64" s="21" t="s">
        <v>70</v>
      </c>
      <c r="C64" s="21" t="s">
        <v>61</v>
      </c>
      <c r="D64" s="42" t="s">
        <v>69</v>
      </c>
      <c r="E64" s="42"/>
      <c r="F64" s="65">
        <v>23.25</v>
      </c>
      <c r="G64" s="65"/>
      <c r="H64" s="65"/>
      <c r="I64" s="65"/>
      <c r="J64" s="65">
        <f t="shared" si="5"/>
        <v>23.25</v>
      </c>
      <c r="K64" s="65"/>
    </row>
    <row r="65" spans="1:15" ht="40.700000000000003" customHeight="1" x14ac:dyDescent="0.2">
      <c r="A65" s="22"/>
      <c r="B65" s="23" t="s">
        <v>71</v>
      </c>
      <c r="C65" s="23" t="s">
        <v>61</v>
      </c>
      <c r="D65" s="49" t="s">
        <v>69</v>
      </c>
      <c r="E65" s="49"/>
      <c r="F65" s="65">
        <v>28.5</v>
      </c>
      <c r="G65" s="65"/>
      <c r="H65" s="65"/>
      <c r="I65" s="65"/>
      <c r="J65" s="65">
        <f t="shared" si="5"/>
        <v>28.5</v>
      </c>
      <c r="K65" s="65"/>
    </row>
    <row r="66" spans="1:15" ht="37.35" customHeight="1" x14ac:dyDescent="0.2">
      <c r="A66" s="22"/>
      <c r="B66" s="23" t="s">
        <v>72</v>
      </c>
      <c r="C66" s="23" t="s">
        <v>61</v>
      </c>
      <c r="D66" s="49" t="s">
        <v>69</v>
      </c>
      <c r="E66" s="49"/>
      <c r="F66" s="65">
        <v>16</v>
      </c>
      <c r="G66" s="65"/>
      <c r="H66" s="65"/>
      <c r="I66" s="65"/>
      <c r="J66" s="65">
        <f t="shared" si="5"/>
        <v>16</v>
      </c>
      <c r="K66" s="65"/>
    </row>
    <row r="67" spans="1:15" ht="39.4" customHeight="1" x14ac:dyDescent="0.2">
      <c r="A67" s="22"/>
      <c r="B67" s="23" t="s">
        <v>73</v>
      </c>
      <c r="C67" s="23" t="s">
        <v>61</v>
      </c>
      <c r="D67" s="49" t="s">
        <v>69</v>
      </c>
      <c r="E67" s="49"/>
      <c r="F67" s="65">
        <f>24.75-7+1.5</f>
        <v>19.25</v>
      </c>
      <c r="G67" s="65"/>
      <c r="H67" s="45"/>
      <c r="I67" s="45"/>
      <c r="J67" s="65">
        <f t="shared" si="5"/>
        <v>19.25</v>
      </c>
      <c r="K67" s="65"/>
    </row>
    <row r="68" spans="1:15" ht="46.15" customHeight="1" x14ac:dyDescent="0.2">
      <c r="A68" s="22"/>
      <c r="B68" s="23" t="s">
        <v>74</v>
      </c>
      <c r="C68" s="23" t="s">
        <v>75</v>
      </c>
      <c r="D68" s="66" t="s">
        <v>76</v>
      </c>
      <c r="E68" s="67"/>
      <c r="F68" s="65">
        <v>0</v>
      </c>
      <c r="G68" s="65"/>
      <c r="H68" s="68">
        <f>80710+50000</f>
        <v>130710</v>
      </c>
      <c r="I68" s="68"/>
      <c r="J68" s="68">
        <f t="shared" si="5"/>
        <v>130710</v>
      </c>
      <c r="K68" s="68"/>
    </row>
    <row r="69" spans="1:15" ht="20.45" customHeight="1" x14ac:dyDescent="0.2">
      <c r="A69" s="22">
        <v>2</v>
      </c>
      <c r="B69" s="20" t="s">
        <v>77</v>
      </c>
      <c r="C69" s="21"/>
      <c r="D69" s="42"/>
      <c r="E69" s="42"/>
      <c r="F69" s="47"/>
      <c r="G69" s="47"/>
      <c r="H69" s="46"/>
      <c r="I69" s="46"/>
      <c r="J69" s="63"/>
      <c r="K69" s="64"/>
    </row>
    <row r="70" spans="1:15" ht="30.6" customHeight="1" x14ac:dyDescent="0.2">
      <c r="A70" s="22"/>
      <c r="B70" s="21" t="s">
        <v>78</v>
      </c>
      <c r="C70" s="21" t="s">
        <v>79</v>
      </c>
      <c r="D70" s="42" t="s">
        <v>62</v>
      </c>
      <c r="E70" s="42"/>
      <c r="F70" s="60">
        <v>14665</v>
      </c>
      <c r="G70" s="60"/>
      <c r="H70" s="45"/>
      <c r="I70" s="45"/>
      <c r="J70" s="59">
        <f t="shared" ref="J70:J74" si="6">F70+H70</f>
        <v>14665</v>
      </c>
      <c r="K70" s="59"/>
    </row>
    <row r="71" spans="1:15" ht="25.15" customHeight="1" x14ac:dyDescent="0.2">
      <c r="A71" s="22"/>
      <c r="B71" s="21" t="s">
        <v>80</v>
      </c>
      <c r="C71" s="21" t="s">
        <v>79</v>
      </c>
      <c r="D71" s="42" t="s">
        <v>81</v>
      </c>
      <c r="E71" s="42"/>
      <c r="F71" s="60">
        <v>13557</v>
      </c>
      <c r="G71" s="60"/>
      <c r="H71" s="50"/>
      <c r="I71" s="50"/>
      <c r="J71" s="60">
        <f t="shared" si="6"/>
        <v>13557</v>
      </c>
      <c r="K71" s="60"/>
      <c r="L71" s="61"/>
      <c r="M71" s="62"/>
      <c r="O71" s="24"/>
    </row>
    <row r="72" spans="1:15" ht="35.450000000000003" customHeight="1" x14ac:dyDescent="0.2">
      <c r="A72" s="22"/>
      <c r="B72" s="21" t="s">
        <v>82</v>
      </c>
      <c r="C72" s="21" t="s">
        <v>79</v>
      </c>
      <c r="D72" s="42" t="s">
        <v>81</v>
      </c>
      <c r="E72" s="42"/>
      <c r="F72" s="60">
        <f>891+41</f>
        <v>932</v>
      </c>
      <c r="G72" s="60"/>
      <c r="H72" s="50"/>
      <c r="I72" s="50"/>
      <c r="J72" s="60">
        <f t="shared" si="6"/>
        <v>932</v>
      </c>
      <c r="K72" s="60"/>
      <c r="L72" s="14"/>
      <c r="M72" s="14"/>
      <c r="N72" s="24"/>
      <c r="O72" s="24"/>
    </row>
    <row r="73" spans="1:15" ht="55.7" customHeight="1" x14ac:dyDescent="0.2">
      <c r="A73" s="22"/>
      <c r="B73" s="21" t="s">
        <v>83</v>
      </c>
      <c r="C73" s="23" t="s">
        <v>61</v>
      </c>
      <c r="D73" s="42" t="s">
        <v>81</v>
      </c>
      <c r="E73" s="42"/>
      <c r="F73" s="60">
        <v>72</v>
      </c>
      <c r="G73" s="60"/>
      <c r="H73" s="50"/>
      <c r="I73" s="50"/>
      <c r="J73" s="60">
        <f t="shared" si="6"/>
        <v>72</v>
      </c>
      <c r="K73" s="60"/>
      <c r="L73" s="14"/>
      <c r="M73" s="14"/>
      <c r="O73" s="24"/>
    </row>
    <row r="74" spans="1:15" ht="46.9" customHeight="1" x14ac:dyDescent="0.2">
      <c r="A74" s="22"/>
      <c r="B74" s="21" t="s">
        <v>84</v>
      </c>
      <c r="C74" s="23" t="s">
        <v>61</v>
      </c>
      <c r="D74" s="42" t="s">
        <v>85</v>
      </c>
      <c r="E74" s="42"/>
      <c r="F74" s="60"/>
      <c r="G74" s="60"/>
      <c r="H74" s="50">
        <v>5</v>
      </c>
      <c r="I74" s="50"/>
      <c r="J74" s="60">
        <f t="shared" si="6"/>
        <v>5</v>
      </c>
      <c r="K74" s="60"/>
      <c r="L74" s="14"/>
      <c r="M74" s="14"/>
      <c r="O74" s="24"/>
    </row>
    <row r="75" spans="1:15" ht="21.2" customHeight="1" x14ac:dyDescent="0.2">
      <c r="A75" s="22">
        <v>3</v>
      </c>
      <c r="B75" s="20" t="s">
        <v>86</v>
      </c>
      <c r="C75" s="21"/>
      <c r="D75" s="42"/>
      <c r="E75" s="42"/>
      <c r="F75" s="59"/>
      <c r="G75" s="59"/>
      <c r="H75" s="47"/>
      <c r="I75" s="47"/>
      <c r="J75" s="47"/>
      <c r="K75" s="47"/>
    </row>
    <row r="76" spans="1:15" ht="40.15" customHeight="1" x14ac:dyDescent="0.2">
      <c r="A76" s="22"/>
      <c r="B76" s="21" t="s">
        <v>87</v>
      </c>
      <c r="C76" s="21" t="s">
        <v>75</v>
      </c>
      <c r="D76" s="42" t="s">
        <v>85</v>
      </c>
      <c r="E76" s="42"/>
      <c r="F76" s="53">
        <f>D42/F60</f>
        <v>308128.18181818182</v>
      </c>
      <c r="G76" s="53"/>
      <c r="H76" s="54"/>
      <c r="I76" s="54"/>
      <c r="J76" s="53">
        <f t="shared" si="5"/>
        <v>308128.18181818182</v>
      </c>
      <c r="K76" s="53"/>
    </row>
    <row r="77" spans="1:15" ht="51.6" customHeight="1" x14ac:dyDescent="0.2">
      <c r="A77" s="22"/>
      <c r="B77" s="21" t="s">
        <v>88</v>
      </c>
      <c r="C77" s="21" t="s">
        <v>75</v>
      </c>
      <c r="D77" s="42" t="s">
        <v>85</v>
      </c>
      <c r="E77" s="42"/>
      <c r="F77" s="53"/>
      <c r="G77" s="53"/>
      <c r="H77" s="54">
        <f>H68/H74</f>
        <v>26142</v>
      </c>
      <c r="I77" s="54"/>
      <c r="J77" s="53">
        <f t="shared" si="5"/>
        <v>26142</v>
      </c>
      <c r="K77" s="53"/>
    </row>
    <row r="78" spans="1:15" ht="33.4" customHeight="1" x14ac:dyDescent="0.2">
      <c r="A78" s="22"/>
      <c r="B78" s="21" t="s">
        <v>89</v>
      </c>
      <c r="C78" s="21" t="s">
        <v>79</v>
      </c>
      <c r="D78" s="55" t="s">
        <v>85</v>
      </c>
      <c r="E78" s="56"/>
      <c r="F78" s="51">
        <f>F72/F64</f>
        <v>40.086021505376344</v>
      </c>
      <c r="G78" s="52"/>
      <c r="H78" s="57"/>
      <c r="I78" s="58"/>
      <c r="J78" s="51">
        <f t="shared" si="5"/>
        <v>40.086021505376344</v>
      </c>
      <c r="K78" s="52"/>
    </row>
    <row r="79" spans="1:15" ht="46.15" customHeight="1" x14ac:dyDescent="0.2">
      <c r="A79" s="22"/>
      <c r="B79" s="21" t="s">
        <v>90</v>
      </c>
      <c r="C79" s="23" t="s">
        <v>61</v>
      </c>
      <c r="D79" s="49" t="s">
        <v>85</v>
      </c>
      <c r="E79" s="49"/>
      <c r="F79" s="47">
        <f>F61/F65</f>
        <v>1.3333333333333333</v>
      </c>
      <c r="G79" s="47"/>
      <c r="H79" s="50"/>
      <c r="I79" s="50"/>
      <c r="J79" s="51">
        <f t="shared" si="5"/>
        <v>1.3333333333333333</v>
      </c>
      <c r="K79" s="52"/>
    </row>
    <row r="80" spans="1:15" ht="39.4" customHeight="1" x14ac:dyDescent="0.2">
      <c r="A80" s="22"/>
      <c r="B80" s="21" t="s">
        <v>91</v>
      </c>
      <c r="C80" s="23" t="s">
        <v>61</v>
      </c>
      <c r="D80" s="49" t="s">
        <v>85</v>
      </c>
      <c r="E80" s="49"/>
      <c r="F80" s="47">
        <f>F62/F67</f>
        <v>23.376623376623378</v>
      </c>
      <c r="G80" s="47"/>
      <c r="H80" s="50"/>
      <c r="I80" s="50"/>
      <c r="J80" s="51">
        <f t="shared" si="5"/>
        <v>23.376623376623378</v>
      </c>
      <c r="K80" s="52"/>
    </row>
    <row r="81" spans="1:16" ht="19.7" customHeight="1" x14ac:dyDescent="0.2">
      <c r="A81" s="22">
        <v>4</v>
      </c>
      <c r="B81" s="20" t="s">
        <v>92</v>
      </c>
      <c r="C81" s="21"/>
      <c r="D81" s="42"/>
      <c r="E81" s="42"/>
      <c r="F81" s="47"/>
      <c r="G81" s="47"/>
      <c r="H81" s="46"/>
      <c r="I81" s="46"/>
      <c r="J81" s="47"/>
      <c r="K81" s="47"/>
    </row>
    <row r="82" spans="1:16" ht="37.35" customHeight="1" x14ac:dyDescent="0.2">
      <c r="A82" s="22"/>
      <c r="B82" s="21" t="s">
        <v>93</v>
      </c>
      <c r="C82" s="21" t="s">
        <v>94</v>
      </c>
      <c r="D82" s="42" t="s">
        <v>85</v>
      </c>
      <c r="E82" s="42"/>
      <c r="F82" s="45">
        <v>100</v>
      </c>
      <c r="G82" s="45"/>
      <c r="H82" s="48"/>
      <c r="I82" s="48"/>
      <c r="J82" s="45">
        <f t="shared" si="5"/>
        <v>100</v>
      </c>
      <c r="K82" s="45"/>
    </row>
    <row r="83" spans="1:16" ht="50.25" customHeight="1" x14ac:dyDescent="0.2">
      <c r="A83" s="22"/>
      <c r="B83" s="21" t="s">
        <v>95</v>
      </c>
      <c r="C83" s="21" t="s">
        <v>94</v>
      </c>
      <c r="D83" s="42" t="s">
        <v>85</v>
      </c>
      <c r="E83" s="42"/>
      <c r="F83" s="45">
        <v>100</v>
      </c>
      <c r="G83" s="45"/>
      <c r="H83" s="46"/>
      <c r="I83" s="46"/>
      <c r="J83" s="45">
        <f t="shared" si="5"/>
        <v>100</v>
      </c>
      <c r="K83" s="45"/>
    </row>
    <row r="84" spans="1:16" ht="62.45" customHeight="1" x14ac:dyDescent="0.2">
      <c r="A84" s="22"/>
      <c r="B84" s="21" t="s">
        <v>96</v>
      </c>
      <c r="C84" s="21" t="s">
        <v>94</v>
      </c>
      <c r="D84" s="42" t="s">
        <v>85</v>
      </c>
      <c r="E84" s="42"/>
      <c r="F84" s="45">
        <v>100</v>
      </c>
      <c r="G84" s="45"/>
      <c r="H84" s="46"/>
      <c r="I84" s="46"/>
      <c r="J84" s="45">
        <f t="shared" si="5"/>
        <v>100</v>
      </c>
      <c r="K84" s="45"/>
    </row>
    <row r="85" spans="1:16" ht="38.85" customHeight="1" x14ac:dyDescent="0.2">
      <c r="A85" s="21"/>
      <c r="B85" s="21" t="s">
        <v>97</v>
      </c>
      <c r="C85" s="21" t="s">
        <v>94</v>
      </c>
      <c r="D85" s="42" t="s">
        <v>85</v>
      </c>
      <c r="E85" s="42"/>
      <c r="F85" s="43">
        <f>ROUND(14.5/63.75*100,0)</f>
        <v>23</v>
      </c>
      <c r="G85" s="44"/>
      <c r="H85" s="43"/>
      <c r="I85" s="44"/>
      <c r="J85" s="45">
        <f t="shared" si="5"/>
        <v>23</v>
      </c>
      <c r="K85" s="45"/>
      <c r="L85" s="25"/>
      <c r="N85" s="25"/>
      <c r="P85" s="25"/>
    </row>
    <row r="86" spans="1:16" ht="42.75" customHeight="1" x14ac:dyDescent="0.2">
      <c r="A86" s="21"/>
      <c r="B86" s="21" t="s">
        <v>98</v>
      </c>
      <c r="C86" s="21" t="s">
        <v>94</v>
      </c>
      <c r="D86" s="42" t="s">
        <v>85</v>
      </c>
      <c r="E86" s="42"/>
      <c r="F86" s="43">
        <v>88.6</v>
      </c>
      <c r="G86" s="44"/>
      <c r="H86" s="43"/>
      <c r="I86" s="44"/>
      <c r="J86" s="45">
        <f t="shared" si="5"/>
        <v>88.6</v>
      </c>
      <c r="K86" s="45"/>
      <c r="L86" s="26"/>
    </row>
    <row r="87" spans="1:16" ht="27" customHeight="1" x14ac:dyDescent="0.25">
      <c r="A87" s="40" t="s">
        <v>99</v>
      </c>
      <c r="B87" s="40"/>
      <c r="C87" s="3"/>
      <c r="D87" s="3"/>
      <c r="E87" s="27"/>
      <c r="F87" s="28"/>
      <c r="G87" s="28"/>
      <c r="H87" s="41" t="s">
        <v>100</v>
      </c>
      <c r="I87" s="41"/>
      <c r="J87" s="41"/>
      <c r="K87" s="41"/>
    </row>
    <row r="88" spans="1:16" ht="9.75" customHeight="1" x14ac:dyDescent="0.2">
      <c r="A88" s="3"/>
      <c r="B88" s="3"/>
      <c r="C88" s="3"/>
      <c r="D88" s="3"/>
      <c r="E88" s="29" t="s">
        <v>101</v>
      </c>
      <c r="F88" s="30"/>
      <c r="G88" s="30"/>
      <c r="H88" s="37" t="s">
        <v>102</v>
      </c>
      <c r="I88" s="37"/>
      <c r="J88" s="37"/>
      <c r="K88" s="37"/>
    </row>
    <row r="89" spans="1:16" ht="48.2" customHeight="1" x14ac:dyDescent="0.25">
      <c r="A89" s="40" t="s">
        <v>103</v>
      </c>
      <c r="B89" s="40"/>
      <c r="C89" s="3"/>
      <c r="D89" s="3"/>
      <c r="E89" s="5"/>
      <c r="F89" s="3"/>
      <c r="G89" s="3"/>
      <c r="H89" s="39"/>
      <c r="I89" s="39"/>
      <c r="J89" s="39"/>
      <c r="K89" s="39"/>
    </row>
    <row r="90" spans="1:16" ht="6" customHeight="1" x14ac:dyDescent="0.25">
      <c r="A90" s="40" t="s">
        <v>104</v>
      </c>
      <c r="B90" s="40"/>
      <c r="C90" s="3"/>
      <c r="D90" s="3"/>
      <c r="E90" s="3"/>
      <c r="F90" s="3"/>
      <c r="G90" s="3"/>
      <c r="H90" s="39"/>
      <c r="I90" s="39"/>
      <c r="J90" s="39"/>
      <c r="K90" s="39"/>
    </row>
    <row r="91" spans="1:16" ht="24" customHeight="1" x14ac:dyDescent="0.25">
      <c r="A91" s="3"/>
      <c r="B91" s="3"/>
      <c r="C91" s="3"/>
      <c r="D91" s="3"/>
      <c r="E91" s="31"/>
      <c r="F91" s="3"/>
      <c r="G91" s="3"/>
      <c r="H91" s="36" t="s">
        <v>105</v>
      </c>
      <c r="I91" s="36"/>
      <c r="J91" s="36"/>
      <c r="K91" s="36"/>
    </row>
    <row r="92" spans="1:16" ht="31.35" customHeight="1" x14ac:dyDescent="0.2">
      <c r="A92" s="3" t="s">
        <v>106</v>
      </c>
      <c r="B92" s="3"/>
      <c r="C92" s="3"/>
      <c r="D92" s="3"/>
      <c r="E92" s="29" t="s">
        <v>101</v>
      </c>
      <c r="F92" s="29"/>
      <c r="G92" s="30"/>
      <c r="H92" s="37" t="s">
        <v>102</v>
      </c>
      <c r="I92" s="37"/>
      <c r="J92" s="37"/>
      <c r="K92" s="37"/>
    </row>
    <row r="93" spans="1:16" ht="15.75" customHeight="1" x14ac:dyDescent="0.2">
      <c r="A93" s="32"/>
      <c r="B93" s="38" t="s">
        <v>107</v>
      </c>
      <c r="C93" s="38"/>
      <c r="D93" s="38"/>
      <c r="E93" s="5"/>
      <c r="F93" s="5"/>
      <c r="G93" s="3"/>
      <c r="H93" s="39"/>
      <c r="I93" s="39"/>
      <c r="J93" s="39"/>
      <c r="K93" s="39"/>
    </row>
    <row r="94" spans="1:16" ht="18.75" customHeight="1" x14ac:dyDescent="0.2">
      <c r="A94" s="33"/>
      <c r="B94" s="34"/>
      <c r="C94" s="35"/>
      <c r="D94" s="35"/>
    </row>
    <row r="95" spans="1:16" ht="20.25" customHeight="1" x14ac:dyDescent="0.2"/>
    <row r="96" spans="1:16" ht="34.5" customHeight="1" x14ac:dyDescent="0.2"/>
  </sheetData>
  <mergeCells count="243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B29:H29"/>
    <mergeCell ref="B30:H30"/>
    <mergeCell ref="A32:J32"/>
    <mergeCell ref="A33:K33"/>
    <mergeCell ref="B35:H35"/>
    <mergeCell ref="B36:H36"/>
    <mergeCell ref="A22:K22"/>
    <mergeCell ref="A23:K23"/>
    <mergeCell ref="A24:K24"/>
    <mergeCell ref="A25:K25"/>
    <mergeCell ref="B27:H27"/>
    <mergeCell ref="B28:H28"/>
    <mergeCell ref="B41:C41"/>
    <mergeCell ref="D41:E41"/>
    <mergeCell ref="F41:G41"/>
    <mergeCell ref="H41:I41"/>
    <mergeCell ref="B42:C42"/>
    <mergeCell ref="D42:E42"/>
    <mergeCell ref="F42:G42"/>
    <mergeCell ref="H42:I42"/>
    <mergeCell ref="A38:H38"/>
    <mergeCell ref="A39:I39"/>
    <mergeCell ref="B40:C40"/>
    <mergeCell ref="D40:E40"/>
    <mergeCell ref="F40:G40"/>
    <mergeCell ref="H40:I40"/>
    <mergeCell ref="O44:P44"/>
    <mergeCell ref="Q44:R44"/>
    <mergeCell ref="B45:C45"/>
    <mergeCell ref="D45:E45"/>
    <mergeCell ref="F45:G45"/>
    <mergeCell ref="H45:I45"/>
    <mergeCell ref="O45:P45"/>
    <mergeCell ref="Q45:R45"/>
    <mergeCell ref="B43:C43"/>
    <mergeCell ref="D43:E43"/>
    <mergeCell ref="F43:G43"/>
    <mergeCell ref="H43:I43"/>
    <mergeCell ref="L43:L45"/>
    <mergeCell ref="M43:N45"/>
    <mergeCell ref="B44:C44"/>
    <mergeCell ref="D44:E44"/>
    <mergeCell ref="F44:G44"/>
    <mergeCell ref="H44:I44"/>
    <mergeCell ref="Q46:R46"/>
    <mergeCell ref="M47:N47"/>
    <mergeCell ref="O47:P47"/>
    <mergeCell ref="Q47:R47"/>
    <mergeCell ref="A48:H48"/>
    <mergeCell ref="M48:N48"/>
    <mergeCell ref="O48:P48"/>
    <mergeCell ref="Q48:R48"/>
    <mergeCell ref="A46:C46"/>
    <mergeCell ref="D46:E46"/>
    <mergeCell ref="F46:G46"/>
    <mergeCell ref="H46:I46"/>
    <mergeCell ref="M46:N46"/>
    <mergeCell ref="O46:P46"/>
    <mergeCell ref="A49:I49"/>
    <mergeCell ref="M49:N49"/>
    <mergeCell ref="O49:P49"/>
    <mergeCell ref="Q49:R49"/>
    <mergeCell ref="A50:C50"/>
    <mergeCell ref="D50:E50"/>
    <mergeCell ref="F50:G50"/>
    <mergeCell ref="H50:I50"/>
    <mergeCell ref="M50:N50"/>
    <mergeCell ref="O50:P50"/>
    <mergeCell ref="A53:C53"/>
    <mergeCell ref="D53:E53"/>
    <mergeCell ref="F53:G53"/>
    <mergeCell ref="H53:I53"/>
    <mergeCell ref="A55:H55"/>
    <mergeCell ref="D56:E56"/>
    <mergeCell ref="F56:G56"/>
    <mergeCell ref="H56:I56"/>
    <mergeCell ref="Q50:R50"/>
    <mergeCell ref="A51:C51"/>
    <mergeCell ref="D51:E51"/>
    <mergeCell ref="F51:G51"/>
    <mergeCell ref="H51:I51"/>
    <mergeCell ref="A52:C52"/>
    <mergeCell ref="D52:E52"/>
    <mergeCell ref="F52:G52"/>
    <mergeCell ref="H52:I52"/>
    <mergeCell ref="D59:E59"/>
    <mergeCell ref="F59:G59"/>
    <mergeCell ref="H59:I59"/>
    <mergeCell ref="J59:K59"/>
    <mergeCell ref="D60:E60"/>
    <mergeCell ref="F60:G60"/>
    <mergeCell ref="H60:I60"/>
    <mergeCell ref="J60:K60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L71:M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H91:K91"/>
    <mergeCell ref="H92:K92"/>
    <mergeCell ref="B93:D93"/>
    <mergeCell ref="H93:K93"/>
    <mergeCell ref="A87:B87"/>
    <mergeCell ref="H87:K87"/>
    <mergeCell ref="H88:K88"/>
    <mergeCell ref="A89:B89"/>
    <mergeCell ref="H89:K89"/>
    <mergeCell ref="A90:B90"/>
    <mergeCell ref="H90:K90"/>
  </mergeCells>
  <pageMargins left="0.62992125984251968" right="0.23622047244094491" top="0.35433070866141736" bottom="0.15748031496062992" header="0.31496062992125984" footer="0.31496062992125984"/>
  <pageSetup paperSize="9" scale="67" fitToHeight="4" orientation="landscape" r:id="rId1"/>
  <rowBreaks count="3" manualBreakCount="3">
    <brk id="19" max="10" man="1"/>
    <brk id="61" max="10" man="1"/>
    <brk id="8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0611141</vt:lpstr>
      <vt:lpstr>'0611141'!Область_друку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2025-09-30T10:40:37Z</dcterms:created>
  <dcterms:modified xsi:type="dcterms:W3CDTF">2025-10-01T13:59:00Z</dcterms:modified>
</cp:coreProperties>
</file>