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КІ\"/>
    </mc:Choice>
  </mc:AlternateContent>
  <bookViews>
    <workbookView xWindow="240" yWindow="60" windowWidth="20055" windowHeight="7950"/>
  </bookViews>
  <sheets>
    <sheet name="1416013" sheetId="1" r:id="rId1"/>
  </sheets>
  <definedNames>
    <definedName name="_xlnm.Print_Area" localSheetId="0">'1416013'!$A$1:$T$122</definedName>
  </definedNames>
  <calcPr calcId="152511"/>
</workbook>
</file>

<file path=xl/calcChain.xml><?xml version="1.0" encoding="utf-8"?>
<calcChain xmlns="http://schemas.openxmlformats.org/spreadsheetml/2006/main">
  <c r="F41" i="1" l="1"/>
  <c r="H41" i="1" s="1"/>
  <c r="I41" i="1"/>
  <c r="M41" i="1" s="1"/>
  <c r="O41" i="1"/>
  <c r="Q41" i="1"/>
  <c r="I42" i="1"/>
  <c r="M42" i="1" s="1"/>
  <c r="G43" i="1"/>
  <c r="P43" i="1" s="1"/>
  <c r="H43" i="1"/>
  <c r="K43" i="1"/>
  <c r="M43" i="1" s="1"/>
  <c r="I44" i="1"/>
  <c r="M44" i="1" s="1"/>
  <c r="K44" i="1"/>
  <c r="K58" i="1"/>
  <c r="M58" i="1" s="1"/>
  <c r="K59" i="1"/>
  <c r="M69" i="1"/>
  <c r="Q69" i="1"/>
  <c r="R69" i="1"/>
  <c r="T69" i="1" s="1"/>
  <c r="I71" i="1"/>
  <c r="M71" i="1"/>
  <c r="O71" i="1"/>
  <c r="Q71" i="1" s="1"/>
  <c r="M73" i="1"/>
  <c r="Q73" i="1"/>
  <c r="R73" i="1"/>
  <c r="T73" i="1"/>
  <c r="I74" i="1"/>
  <c r="M74" i="1" s="1"/>
  <c r="O74" i="1"/>
  <c r="Q74" i="1" s="1"/>
  <c r="R74" i="1"/>
  <c r="T74" i="1" s="1"/>
  <c r="M76" i="1"/>
  <c r="Q76" i="1"/>
  <c r="R76" i="1"/>
  <c r="T76" i="1" s="1"/>
  <c r="I79" i="1"/>
  <c r="F42" i="1" s="1"/>
  <c r="J79" i="1"/>
  <c r="M79" i="1"/>
  <c r="Q79" i="1"/>
  <c r="R79" i="1"/>
  <c r="T79" i="1"/>
  <c r="M80" i="1"/>
  <c r="Q80" i="1"/>
  <c r="R80" i="1"/>
  <c r="T80" i="1" s="1"/>
  <c r="M82" i="1"/>
  <c r="Q82" i="1"/>
  <c r="R82" i="1"/>
  <c r="T82" i="1"/>
  <c r="I84" i="1"/>
  <c r="M84" i="1" s="1"/>
  <c r="O84" i="1"/>
  <c r="Q84" i="1" s="1"/>
  <c r="R84" i="1"/>
  <c r="T84" i="1" s="1"/>
  <c r="I86" i="1"/>
  <c r="M86" i="1"/>
  <c r="O86" i="1"/>
  <c r="Q86" i="1" s="1"/>
  <c r="I87" i="1"/>
  <c r="J87" i="1"/>
  <c r="M87" i="1"/>
  <c r="O87" i="1"/>
  <c r="Q87" i="1" s="1"/>
  <c r="M90" i="1"/>
  <c r="Q90" i="1"/>
  <c r="S90" i="1"/>
  <c r="T90" i="1"/>
  <c r="M92" i="1"/>
  <c r="Q92" i="1"/>
  <c r="S92" i="1"/>
  <c r="T92" i="1"/>
  <c r="K94" i="1"/>
  <c r="M94" i="1"/>
  <c r="P94" i="1"/>
  <c r="Q94" i="1"/>
  <c r="S94" i="1"/>
  <c r="T94" i="1" s="1"/>
  <c r="K96" i="1"/>
  <c r="M96" i="1" s="1"/>
  <c r="P96" i="1"/>
  <c r="Q96" i="1"/>
  <c r="S96" i="1"/>
  <c r="T96" i="1"/>
  <c r="Q43" i="1" l="1"/>
  <c r="P44" i="1"/>
  <c r="P58" i="1" s="1"/>
  <c r="H42" i="1"/>
  <c r="O42" i="1"/>
  <c r="Q42" i="1" s="1"/>
  <c r="F44" i="1"/>
  <c r="G44" i="1"/>
  <c r="G58" i="1" s="1"/>
  <c r="R86" i="1"/>
  <c r="T86" i="1" s="1"/>
  <c r="R71" i="1"/>
  <c r="T71" i="1" s="1"/>
  <c r="R87" i="1"/>
  <c r="T87" i="1" s="1"/>
  <c r="I57" i="1"/>
  <c r="O44" i="1" l="1"/>
  <c r="Q44" i="1" s="1"/>
  <c r="H44" i="1"/>
  <c r="F57" i="1"/>
  <c r="M57" i="1"/>
  <c r="I59" i="1"/>
  <c r="M59" i="1" s="1"/>
  <c r="O57" i="1"/>
  <c r="P59" i="1"/>
  <c r="Q58" i="1"/>
  <c r="H58" i="1"/>
  <c r="G59" i="1"/>
  <c r="O59" i="1" l="1"/>
  <c r="Q59" i="1" s="1"/>
  <c r="Q57" i="1"/>
  <c r="H57" i="1"/>
  <c r="F59" i="1"/>
  <c r="H59" i="1" s="1"/>
  <c r="W44" i="1"/>
  <c r="V44" i="1"/>
</calcChain>
</file>

<file path=xl/sharedStrings.xml><?xml version="1.0" encoding="utf-8"?>
<sst xmlns="http://schemas.openxmlformats.org/spreadsheetml/2006/main" count="196" uniqueCount="115">
  <si>
    <t xml:space="preserve">1. </t>
  </si>
  <si>
    <t>2.</t>
  </si>
  <si>
    <t>3.</t>
  </si>
  <si>
    <t>Звіт про виконання паспорта бюджетної програми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</si>
  <si>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</si>
  <si>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</si>
  <si>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</si>
  <si>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</si>
  <si>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</si>
  <si>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</si>
  <si>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</si>
  <si>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</si>
  <si>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</si>
  <si>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</si>
  <si>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</si>
  <si>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</si>
  <si>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</si>
  <si>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</si>
  <si>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(підпис)</t>
  </si>
  <si>
    <t>грн.</t>
  </si>
  <si>
    <t>Відшкодування частини витрат МКП "Хмельницькводоканал", понесених при забезпечені водопостачанням споживачів, які підключені до водогону Чернелівка- Хмельницький</t>
  </si>
  <si>
    <t>обсяг видатків</t>
  </si>
  <si>
    <t>од.</t>
  </si>
  <si>
    <t>рішення сесії міської ради</t>
  </si>
  <si>
    <t>розрахунково</t>
  </si>
  <si>
    <t>затрат</t>
  </si>
  <si>
    <t>продукту</t>
  </si>
  <si>
    <t>ефективності</t>
  </si>
  <si>
    <t>якості</t>
  </si>
  <si>
    <t>звернення підприємства</t>
  </si>
  <si>
    <t>обсяг водопостачання та водовідведення населенню, яке підключено до водогону Чернелівка-Хмельницький</t>
  </si>
  <si>
    <t>відсоток відшкодування витрат на оплату послуг централізованого водопостачання населенню сіл Красилівського району, що відносяться до депресійної зони Чернелівського водозабору</t>
  </si>
  <si>
    <t>кількість підприємств водопровідно-каналізаційного господарства, яким планується надання підтримки</t>
  </si>
  <si>
    <t>забезпечення безперебійного водостачання</t>
  </si>
  <si>
    <t>тис. куб. м</t>
  </si>
  <si>
    <t>розрахунок</t>
  </si>
  <si>
    <t>Постанова НКРЕКП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</si>
  <si>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</si>
  <si>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</si>
  <si>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</si>
  <si>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</si>
  <si>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</si>
  <si>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</si>
  <si>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 xml:space="preserve">Завдання </t>
  </si>
  <si>
    <t xml:space="preserve">Видатки (надані кредити з бюджету) та напрями використання бюджетних коштів за бюджетною програмою </t>
  </si>
  <si>
    <t>Забезпечення належної та безперебійної роботи об'єктів комунального господарства</t>
  </si>
  <si>
    <t>гривень</t>
  </si>
  <si>
    <t>Касові видатки (надані кредити з бюджету)</t>
  </si>
  <si>
    <t>Забезпечення діяльності водопровідно-каналізаційного господарства</t>
  </si>
  <si>
    <t>0620</t>
  </si>
  <si>
    <t>8.</t>
  </si>
  <si>
    <t xml:space="preserve">9. </t>
  </si>
  <si>
    <t>Результативні показники бюджетної програми та аналіз їх виконання</t>
  </si>
  <si>
    <t>Показники</t>
  </si>
  <si>
    <t>Одиниця виміру</t>
  </si>
  <si>
    <t xml:space="preserve">Джерело інформації </t>
  </si>
  <si>
    <t>Фактичні результативні показники, досягнуті за рахунок касових видатків (наданих кредитів з бюджету)</t>
  </si>
  <si>
    <t>Завдання 1. Відшкодування частини витрат МКП "Хмельницькводоканал", понесених при забезпечені водопостачанням споживачів, які підключені до водогону Чернелівка- Хмельницький</t>
  </si>
  <si>
    <t>(код Програмної класифікації видатків  та кредитування місцевого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</si>
  <si>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</si>
  <si>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</si>
  <si>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</si>
  <si>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03356163</t>
  </si>
  <si>
    <t>(код за ЄДРПОУ)</t>
  </si>
  <si>
    <t>(код бюджету)</t>
  </si>
  <si>
    <t>10. Узагальнений висновок про виконання бюджетної програми.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</si>
  <si>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</si>
  <si>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>(найменування головного розпорядника коштів місцевого бюджету)</t>
  </si>
  <si>
    <t>(найменування відповідального виконавця)</t>
  </si>
  <si>
    <t>Забезпечення безперебійного водопостачання</t>
  </si>
  <si>
    <t>Управління комунальної інфраструктури Хмельницької міської ради</t>
  </si>
  <si>
    <t>Підвищення рівня якості послуг водопостачання та водовідведення, що надаються населенню</t>
  </si>
  <si>
    <t>Завдання 1. Відшкодування частини витрат МКП "Хмельницькводоканал", понесених при забезпечені водопостачанням споживачів, які підключені до водогону Чернелівка - Хмельницький</t>
  </si>
  <si>
    <t>Начальник відділу бухгалтерського обліку та звітності - головний бухгалтер</t>
  </si>
  <si>
    <t>від 01 листопада 2022 року № 359)</t>
  </si>
  <si>
    <t>7.1. Аналіз розділу «Видатки (надані кредити з бюджету) та напрями використання бюджетних коштів за бюджетною програмою»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</si>
  <si>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</si>
  <si>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</si>
  <si>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</si>
  <si>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</si>
  <si>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</si>
  <si>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</si>
  <si>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Василь КАБАЛЬСЬКИЙ</t>
  </si>
  <si>
    <t>Наталія ФУР'ЯНОВА</t>
  </si>
  <si>
    <t>(Власне ім'я, ПРІЗВИЩЕ)</t>
  </si>
  <si>
    <t>грн</t>
  </si>
  <si>
    <t>Напрями використання бюджетних коштів*</t>
  </si>
  <si>
    <t>фактична вартість 1 куб. м води для населення</t>
  </si>
  <si>
    <t>сума відшкодування в розрахунку на 1 куб. м</t>
  </si>
  <si>
    <t>кількість підприємств водопровідно-каналізаційного господарства, які потребують підтримки</t>
  </si>
  <si>
    <t xml:space="preserve">Заступник директора департаменту інфраструктури міста – начальник управління комунальної інфраструктури </t>
  </si>
  <si>
    <t>видатки на забезпечення діяльності підприємства водопровідно-каналізаційного господарства</t>
  </si>
  <si>
    <t>питома вага бюджетних коштів в загальній сумі доходів підприємства</t>
  </si>
  <si>
    <t>обсяг видатків на капітальний ремонт системи водопостачання селища Богданівці</t>
  </si>
  <si>
    <t xml:space="preserve">кількість об'єктів, на яких необхідно та планується виконати роботи з капітального ремонту системи  водопостачання </t>
  </si>
  <si>
    <t>витрати на виконання робіт з капітального ремонту системи водопостачання на 1 об'єкті</t>
  </si>
  <si>
    <t>тис. куб. м, од.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</si>
  <si>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</si>
  <si>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Програма підтримки і розвитку міського комунального підприємства «Хмельницькводоканал» на 2023-2027 роки (із змінами)</t>
  </si>
  <si>
    <t>місцевого бюджету на 01.01.2026 року</t>
  </si>
  <si>
    <t>відс.</t>
  </si>
  <si>
    <t>Завдання 2. Забезпечення безперебійного водопостачання</t>
  </si>
  <si>
    <t xml:space="preserve">Завдання 3. Капітальний ремонт мереж водопостачання </t>
  </si>
  <si>
    <t>Завдання 3. Капітальний ремонт мереж водопостачання</t>
  </si>
  <si>
    <t>відсоток забезпеченості фінансовим ресурсом на проведення робіт з капітального ремонту системи водопостачання до потреби</t>
  </si>
  <si>
    <t xml:space="preserve">Капітальний ремонт мереж водопостачання </t>
  </si>
  <si>
    <t>Пояснення: відхилення по завданню 1 пов'язані з не повним освоєнням коштів в зв'язку з неповною оплатою соживачів, які підключені до водогону Чернелівка- Хмельницький</t>
  </si>
  <si>
    <t>в завданні 1 - не відшкодована частина витрат за послугу з водопостачання в зв'язку з неповною оплатою споживачів, в завданні 2 розбіжності відсутні; завдання 3 - економія коштів</t>
  </si>
  <si>
    <t xml:space="preserve">в завданні 1 споживання води відповідно до проведених оплат споживачів, в завданнях 2,3 розбіжності відсутні. </t>
  </si>
  <si>
    <t>завдання 3 - економія коштів.</t>
  </si>
  <si>
    <t>в завданнях розбіжності відсутні.</t>
  </si>
  <si>
    <t>Аналіз стану виконання результативних показників: по завданню 1 результативні показники виконані в неповному обсязі в зв'язку з неповною оплатою споживачів за послугу з водопостачання; по завданнх 2,3  результативні показники виконані в повному обсязі.</t>
  </si>
  <si>
    <t>службова записка відділу інженерних мереж</t>
  </si>
  <si>
    <t>Бюджетна програма виконана не повністю, що пов'язано з недоосвоєнням коштів в зв'язку з неповною оплатою споживачів, які підключені до водогону Чернелівка- Хмельницький (освоєння коштів становить 99,9 % до затверджених призначень в 2025 р.).</t>
  </si>
  <si>
    <t>2256400000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</si>
</sst>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0.0"/>
  </numFmts>
  <fonts count="17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indexed="55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81">
    <xf numFmtId="0" fontId="0" fillId="0" borderId="0" xfId="0"/>
    <xf numFmtId="0" fontId="2" fillId="0" borderId="1" xfId="3" applyFont="1" applyBorder="1" applyAlignment="1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10" fillId="0" borderId="0" xfId="0" applyFont="1"/>
    <xf numFmtId="0" fontId="10" fillId="0" borderId="1" xfId="0" applyFont="1" applyBorder="1"/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2" xfId="0" applyFont="1" applyBorder="1" applyAlignment="1">
      <alignment vertical="center" wrapText="1"/>
    </xf>
    <xf numFmtId="0" fontId="10" fillId="0" borderId="2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10" fillId="0" borderId="2" xfId="0" applyFont="1" applyBorder="1" applyAlignment="1">
      <alignment horizontal="center"/>
    </xf>
    <xf numFmtId="4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82" fontId="10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0" xfId="0" applyFont="1"/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Fill="1" applyBorder="1" applyAlignment="1" applyProtection="1">
      <alignment wrapText="1"/>
    </xf>
    <xf numFmtId="0" fontId="2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" fillId="0" borderId="0" xfId="3" applyFont="1"/>
    <xf numFmtId="0" fontId="9" fillId="0" borderId="0" xfId="0" applyFont="1" applyBorder="1"/>
    <xf numFmtId="0" fontId="1" fillId="0" borderId="0" xfId="3"/>
    <xf numFmtId="0" fontId="0" fillId="0" borderId="0" xfId="0" applyAlignment="1">
      <alignment horizontal="left"/>
    </xf>
    <xf numFmtId="0" fontId="2" fillId="0" borderId="0" xfId="2" applyFont="1" applyBorder="1" applyAlignment="1">
      <alignment horizontal="center" vertical="center" wrapText="1"/>
    </xf>
    <xf numFmtId="0" fontId="9" fillId="0" borderId="0" xfId="0" applyFont="1" applyBorder="1" applyAlignment="1"/>
    <xf numFmtId="0" fontId="13" fillId="0" borderId="0" xfId="0" applyFont="1"/>
    <xf numFmtId="0" fontId="2" fillId="0" borderId="0" xfId="2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2" fillId="0" borderId="0" xfId="2" applyFont="1" applyBorder="1" applyAlignment="1"/>
    <xf numFmtId="0" fontId="2" fillId="0" borderId="1" xfId="3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4" xfId="0" applyFont="1" applyBorder="1" applyAlignment="1"/>
    <xf numFmtId="0" fontId="10" fillId="0" borderId="0" xfId="0" applyFont="1" applyAlignment="1"/>
    <xf numFmtId="0" fontId="4" fillId="0" borderId="0" xfId="3" applyFont="1" applyBorder="1" applyAlignment="1">
      <alignment vertical="top" wrapText="1"/>
    </xf>
    <xf numFmtId="0" fontId="2" fillId="0" borderId="0" xfId="1" applyFont="1" applyAlignment="1"/>
    <xf numFmtId="0" fontId="9" fillId="0" borderId="4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2" fontId="9" fillId="0" borderId="0" xfId="0" applyNumberFormat="1" applyFont="1" applyBorder="1" applyAlignment="1">
      <alignment horizontal="left" wrapText="1"/>
    </xf>
    <xf numFmtId="0" fontId="8" fillId="0" borderId="2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/>
    <xf numFmtId="4" fontId="10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7" fillId="0" borderId="0" xfId="2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15" fillId="0" borderId="0" xfId="0" applyFont="1"/>
    <xf numFmtId="0" fontId="2" fillId="0" borderId="2" xfId="0" applyFont="1" applyBorder="1" applyAlignment="1">
      <alignment vertical="center" wrapText="1"/>
    </xf>
    <xf numFmtId="2" fontId="13" fillId="0" borderId="0" xfId="0" applyNumberFormat="1" applyFont="1" applyBorder="1" applyAlignment="1">
      <alignment horizontal="left" wrapText="1"/>
    </xf>
    <xf numFmtId="182" fontId="16" fillId="0" borderId="0" xfId="0" applyNumberFormat="1" applyFont="1"/>
    <xf numFmtId="0" fontId="2" fillId="2" borderId="0" xfId="1" applyFont="1" applyFill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vertical="center" wrapText="1"/>
    </xf>
    <xf numFmtId="2" fontId="9" fillId="0" borderId="6" xfId="0" applyNumberFormat="1" applyFont="1" applyBorder="1" applyAlignment="1">
      <alignment vertical="center" wrapText="1"/>
    </xf>
    <xf numFmtId="2" fontId="9" fillId="0" borderId="5" xfId="0" applyNumberFormat="1" applyFont="1" applyBorder="1" applyAlignment="1">
      <alignment vertical="center" wrapText="1"/>
    </xf>
    <xf numFmtId="0" fontId="2" fillId="0" borderId="2" xfId="2" applyFont="1" applyFill="1" applyBorder="1" applyAlignment="1">
      <alignment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182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" fillId="0" borderId="0" xfId="2" applyFont="1" applyAlignment="1">
      <alignment wrapText="1"/>
    </xf>
    <xf numFmtId="3" fontId="10" fillId="0" borderId="2" xfId="0" applyNumberFormat="1" applyFont="1" applyBorder="1" applyAlignment="1">
      <alignment horizontal="center" vertical="center"/>
    </xf>
    <xf numFmtId="182" fontId="8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4" fillId="0" borderId="4" xfId="3" applyFont="1" applyBorder="1" applyAlignment="1">
      <alignment horizontal="center" vertical="top" wrapText="1"/>
    </xf>
    <xf numFmtId="0" fontId="4" fillId="0" borderId="0" xfId="3" applyFont="1" applyBorder="1" applyAlignment="1">
      <alignment horizontal="center" vertical="top" wrapText="1"/>
    </xf>
    <xf numFmtId="49" fontId="2" fillId="0" borderId="1" xfId="3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4" fontId="8" fillId="0" borderId="2" xfId="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2" fillId="0" borderId="3" xfId="2" applyFont="1" applyFill="1" applyBorder="1" applyAlignment="1">
      <alignment horizontal="left" vertical="center" wrapText="1"/>
    </xf>
    <xf numFmtId="0" fontId="2" fillId="0" borderId="6" xfId="2" applyFont="1" applyFill="1" applyBorder="1" applyAlignment="1">
      <alignment horizontal="left" vertical="center" wrapText="1"/>
    </xf>
    <xf numFmtId="0" fontId="2" fillId="0" borderId="5" xfId="2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3" borderId="3" xfId="2" applyFont="1" applyFill="1" applyBorder="1" applyAlignment="1">
      <alignment horizontal="left" vertical="center" wrapText="1"/>
    </xf>
    <xf numFmtId="0" fontId="2" fillId="3" borderId="6" xfId="2" applyFont="1" applyFill="1" applyBorder="1" applyAlignment="1">
      <alignment horizontal="left" vertical="center" wrapText="1"/>
    </xf>
    <xf numFmtId="0" fontId="2" fillId="3" borderId="5" xfId="2" applyFont="1" applyFill="1" applyBorder="1" applyAlignment="1">
      <alignment horizontal="left" vertical="center" wrapText="1"/>
    </xf>
    <xf numFmtId="0" fontId="2" fillId="0" borderId="0" xfId="3" applyFont="1" applyBorder="1" applyAlignment="1">
      <alignment horizontal="center"/>
    </xf>
    <xf numFmtId="0" fontId="13" fillId="0" borderId="3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2" fillId="0" borderId="0" xfId="3" applyFont="1" applyFill="1" applyBorder="1" applyAlignment="1" applyProtection="1">
      <alignment horizontal="left" wrapText="1"/>
    </xf>
    <xf numFmtId="0" fontId="2" fillId="0" borderId="3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2" xfId="2" applyFont="1" applyBorder="1" applyAlignment="1">
      <alignment vertical="center" wrapText="1"/>
    </xf>
    <xf numFmtId="0" fontId="2" fillId="0" borderId="2" xfId="2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wrapText="1"/>
    </xf>
    <xf numFmtId="4" fontId="10" fillId="2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1"/>
  <sheetViews>
    <sheetView tabSelected="1" view="pageBreakPreview" zoomScaleNormal="100" zoomScaleSheetLayoutView="100" workbookViewId="0">
      <selection activeCell="B44" sqref="B44:E44"/>
    </sheetView>
  </sheetViews>
  <sheetFormatPr defaultRowHeight="15" x14ac:dyDescent="0.25"/>
  <cols>
    <col min="1" max="1" width="4.85546875" style="5" customWidth="1"/>
    <col min="2" max="2" width="14.42578125" style="5" customWidth="1"/>
    <col min="3" max="3" width="11.42578125" style="5" customWidth="1"/>
    <col min="4" max="4" width="9.140625" style="5"/>
    <col min="5" max="5" width="9.85546875" style="5" customWidth="1"/>
    <col min="6" max="8" width="13.7109375" style="5" customWidth="1"/>
    <col min="9" max="9" width="5.85546875" style="5" customWidth="1"/>
    <col min="10" max="10" width="9.140625" style="5"/>
    <col min="11" max="12" width="6.85546875" style="5" customWidth="1"/>
    <col min="13" max="13" width="9.85546875" style="5" customWidth="1"/>
    <col min="14" max="14" width="5.42578125" style="5" customWidth="1"/>
    <col min="15" max="15" width="15" style="5" customWidth="1"/>
    <col min="16" max="16" width="13.5703125" style="5" customWidth="1"/>
    <col min="17" max="17" width="14.140625" style="5" customWidth="1"/>
    <col min="18" max="18" width="11.85546875" style="5" customWidth="1"/>
    <col min="19" max="19" width="12" style="5" customWidth="1"/>
    <col min="20" max="20" width="11.28515625" style="5" customWidth="1"/>
    <col min="21" max="16384" width="9.140625" style="5"/>
  </cols>
  <sheetData>
    <row r="1" spans="1:20" x14ac:dyDescent="0.25">
      <c r="M1" s="2" t="s">
        <v>7</v>
      </c>
    </row>
    <row r="2" spans="1:20" x14ac:dyDescent="0.25">
      <c r="M2" s="2" t="s">
        <v>4</v>
      </c>
    </row>
    <row r="3" spans="1:20" x14ac:dyDescent="0.25">
      <c r="M3" s="2" t="s">
        <v>5</v>
      </c>
    </row>
    <row r="4" spans="1:20" x14ac:dyDescent="0.25">
      <c r="M4" s="3" t="s">
        <v>6</v>
      </c>
    </row>
    <row r="5" spans="1:20" x14ac:dyDescent="0.25">
      <c r="M5" s="3" t="s">
        <v>74</v>
      </c>
    </row>
    <row r="7" spans="1:20" ht="7.5" customHeight="1" x14ac:dyDescent="0.25"/>
    <row r="8" spans="1:20" ht="15.75" x14ac:dyDescent="0.25">
      <c r="F8" s="169" t="s">
        <v>3</v>
      </c>
      <c r="G8" s="169"/>
      <c r="H8" s="169"/>
      <c r="I8" s="169"/>
      <c r="J8" s="169"/>
      <c r="K8" s="169"/>
    </row>
    <row r="9" spans="1:20" ht="15.75" x14ac:dyDescent="0.25">
      <c r="F9" s="169" t="s">
        <v>99</v>
      </c>
      <c r="G9" s="169"/>
      <c r="H9" s="169"/>
      <c r="I9" s="169"/>
      <c r="J9" s="169"/>
      <c r="K9" s="169"/>
    </row>
    <row r="12" spans="1:20" ht="18" customHeight="1" x14ac:dyDescent="0.25">
      <c r="A12" s="51" t="s">
        <v>0</v>
      </c>
      <c r="B12" s="148">
        <v>1400000</v>
      </c>
      <c r="C12" s="148"/>
      <c r="E12" s="6"/>
      <c r="F12" s="1" t="s">
        <v>70</v>
      </c>
      <c r="G12" s="6"/>
      <c r="H12" s="6"/>
      <c r="I12" s="6"/>
      <c r="J12" s="6"/>
      <c r="K12" s="6"/>
      <c r="L12" s="6"/>
      <c r="S12" s="122" t="s">
        <v>62</v>
      </c>
      <c r="T12" s="122"/>
    </row>
    <row r="13" spans="1:20" ht="54.75" customHeight="1" x14ac:dyDescent="0.25">
      <c r="A13" s="51"/>
      <c r="B13" s="117" t="s">
        <v>58</v>
      </c>
      <c r="C13" s="117"/>
      <c r="E13" s="45"/>
      <c r="F13" s="49" t="s">
        <v>67</v>
      </c>
      <c r="G13" s="45"/>
      <c r="H13" s="45"/>
      <c r="I13" s="45"/>
      <c r="J13" s="45"/>
      <c r="K13" s="45"/>
      <c r="S13" s="125" t="s">
        <v>63</v>
      </c>
      <c r="T13" s="125"/>
    </row>
    <row r="14" spans="1:20" ht="15.75" x14ac:dyDescent="0.25">
      <c r="A14" s="51"/>
      <c r="B14" s="7"/>
      <c r="S14" s="33"/>
      <c r="T14" s="33"/>
    </row>
    <row r="15" spans="1:20" ht="18" customHeight="1" x14ac:dyDescent="0.25">
      <c r="A15" s="51" t="s">
        <v>1</v>
      </c>
      <c r="B15" s="148">
        <v>1410000</v>
      </c>
      <c r="C15" s="148"/>
      <c r="E15" s="6"/>
      <c r="F15" s="1" t="s">
        <v>70</v>
      </c>
      <c r="G15" s="6"/>
      <c r="H15" s="6"/>
      <c r="I15" s="6"/>
      <c r="J15" s="6"/>
      <c r="K15" s="6"/>
      <c r="L15" s="6"/>
      <c r="S15" s="122" t="s">
        <v>62</v>
      </c>
      <c r="T15" s="122"/>
    </row>
    <row r="16" spans="1:20" ht="54" customHeight="1" x14ac:dyDescent="0.25">
      <c r="A16" s="51"/>
      <c r="B16" s="117" t="s">
        <v>58</v>
      </c>
      <c r="C16" s="117"/>
      <c r="E16" s="46"/>
      <c r="F16" s="126" t="s">
        <v>68</v>
      </c>
      <c r="G16" s="127"/>
      <c r="H16" s="127"/>
      <c r="I16" s="127"/>
      <c r="J16" s="127"/>
      <c r="K16" s="127"/>
      <c r="S16" s="125" t="s">
        <v>63</v>
      </c>
      <c r="T16" s="125"/>
    </row>
    <row r="17" spans="1:23" ht="15.75" x14ac:dyDescent="0.25">
      <c r="A17" s="51"/>
      <c r="B17" s="7"/>
      <c r="S17" s="33"/>
      <c r="T17" s="33"/>
    </row>
    <row r="18" spans="1:23" ht="18" customHeight="1" x14ac:dyDescent="0.25">
      <c r="A18" s="51" t="s">
        <v>2</v>
      </c>
      <c r="B18" s="148">
        <v>1416013</v>
      </c>
      <c r="C18" s="148"/>
      <c r="D18" s="46"/>
      <c r="E18" s="83">
        <v>6013</v>
      </c>
      <c r="F18" s="83"/>
      <c r="H18" s="119" t="s">
        <v>49</v>
      </c>
      <c r="I18" s="119"/>
      <c r="K18" s="83" t="s">
        <v>48</v>
      </c>
      <c r="L18" s="83"/>
      <c r="M18" s="83"/>
      <c r="N18" s="83"/>
      <c r="O18" s="83"/>
      <c r="P18" s="83"/>
      <c r="Q18" s="83"/>
      <c r="S18" s="123" t="s">
        <v>114</v>
      </c>
      <c r="T18" s="124"/>
    </row>
    <row r="19" spans="1:23" ht="55.5" customHeight="1" x14ac:dyDescent="0.25">
      <c r="A19" s="51"/>
      <c r="B19" s="117" t="s">
        <v>58</v>
      </c>
      <c r="C19" s="117"/>
      <c r="E19" s="118" t="s">
        <v>59</v>
      </c>
      <c r="F19" s="118"/>
      <c r="G19" s="47"/>
      <c r="H19" s="117" t="s">
        <v>60</v>
      </c>
      <c r="I19" s="117"/>
      <c r="J19" s="47"/>
      <c r="K19" s="118" t="s">
        <v>61</v>
      </c>
      <c r="L19" s="118"/>
      <c r="M19" s="118"/>
      <c r="N19" s="118"/>
      <c r="O19" s="118"/>
      <c r="P19" s="118"/>
      <c r="Q19" s="118"/>
      <c r="S19" s="125" t="s">
        <v>64</v>
      </c>
      <c r="T19" s="125"/>
      <c r="U19" s="9"/>
      <c r="V19" s="9"/>
      <c r="W19" s="9"/>
    </row>
    <row r="20" spans="1:23" ht="15.75" x14ac:dyDescent="0.25">
      <c r="A20" s="51"/>
      <c r="U20" s="9"/>
      <c r="V20" s="9"/>
      <c r="W20" s="9"/>
    </row>
    <row r="21" spans="1:23" ht="17.25" customHeight="1" x14ac:dyDescent="0.25">
      <c r="A21" s="51" t="s">
        <v>37</v>
      </c>
      <c r="B21" s="152" t="s">
        <v>38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27"/>
      <c r="S21" s="27"/>
      <c r="T21" s="27"/>
      <c r="U21" s="27"/>
      <c r="V21" s="31"/>
      <c r="W21" s="31"/>
    </row>
    <row r="22" spans="1:23" ht="7.5" customHeight="1" x14ac:dyDescent="0.25">
      <c r="A22" s="3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31"/>
      <c r="W22" s="31"/>
    </row>
    <row r="23" spans="1:23" ht="17.100000000000001" customHeight="1" x14ac:dyDescent="0.25">
      <c r="A23" s="36"/>
      <c r="B23" s="28" t="s">
        <v>15</v>
      </c>
      <c r="C23" s="157" t="s">
        <v>39</v>
      </c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37"/>
      <c r="S23" s="37"/>
      <c r="T23" s="37"/>
      <c r="U23" s="37"/>
      <c r="V23" s="37"/>
      <c r="W23" s="37"/>
    </row>
    <row r="24" spans="1:23" ht="17.100000000000001" customHeight="1" x14ac:dyDescent="0.25">
      <c r="A24" s="36"/>
      <c r="B24" s="28">
        <v>1</v>
      </c>
      <c r="C24" s="153" t="s">
        <v>71</v>
      </c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5"/>
      <c r="R24" s="37"/>
      <c r="S24" s="37"/>
      <c r="T24" s="37"/>
      <c r="U24" s="37"/>
      <c r="V24" s="37"/>
      <c r="W24" s="37"/>
    </row>
    <row r="25" spans="1:23" ht="15.75" x14ac:dyDescent="0.25">
      <c r="A25" s="36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31"/>
      <c r="S25" s="31"/>
      <c r="T25" s="31"/>
      <c r="U25" s="31"/>
      <c r="V25" s="31"/>
      <c r="W25" s="31"/>
    </row>
    <row r="26" spans="1:23" ht="15.75" x14ac:dyDescent="0.25">
      <c r="A26" s="29" t="s">
        <v>40</v>
      </c>
      <c r="B26" s="30" t="s">
        <v>41</v>
      </c>
      <c r="C26" s="30"/>
      <c r="D26" s="30"/>
      <c r="E26" s="40" t="s">
        <v>45</v>
      </c>
      <c r="F26" s="40"/>
      <c r="G26" s="40"/>
      <c r="H26" s="40"/>
      <c r="I26" s="23"/>
      <c r="J26" s="23"/>
      <c r="K26" s="23"/>
      <c r="L26" s="23"/>
      <c r="M26" s="23"/>
      <c r="N26" s="23"/>
      <c r="O26" s="23"/>
      <c r="P26" s="23"/>
      <c r="Q26" s="23"/>
      <c r="R26" s="31"/>
      <c r="S26" s="31"/>
      <c r="T26" s="31"/>
      <c r="U26" s="31"/>
      <c r="V26" s="31"/>
      <c r="W26" s="31"/>
    </row>
    <row r="27" spans="1:23" ht="10.5" customHeight="1" x14ac:dyDescent="0.25">
      <c r="A27" s="29"/>
      <c r="B27" s="30"/>
      <c r="C27" s="30"/>
      <c r="D27" s="30"/>
      <c r="E27" s="14"/>
      <c r="F27" s="14"/>
      <c r="G27" s="14"/>
      <c r="H27" s="14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15.75" x14ac:dyDescent="0.25">
      <c r="A28" s="29" t="s">
        <v>13</v>
      </c>
      <c r="B28" s="4" t="s">
        <v>42</v>
      </c>
      <c r="C28" s="32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39"/>
      <c r="S28" s="38"/>
      <c r="T28" s="38"/>
      <c r="U28" s="38"/>
      <c r="V28" s="31"/>
      <c r="W28" s="31"/>
    </row>
    <row r="29" spans="1:23" ht="9" customHeight="1" x14ac:dyDescent="0.25">
      <c r="A29" s="5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8"/>
      <c r="S29" s="38"/>
      <c r="T29" s="38"/>
      <c r="U29" s="38"/>
      <c r="V29" s="31"/>
      <c r="W29" s="31"/>
    </row>
    <row r="30" spans="1:23" ht="21.75" customHeight="1" x14ac:dyDescent="0.25">
      <c r="A30" s="34"/>
      <c r="B30" s="28" t="s">
        <v>15</v>
      </c>
      <c r="C30" s="157" t="s">
        <v>43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37"/>
      <c r="S30" s="37"/>
      <c r="T30" s="37"/>
      <c r="U30" s="37"/>
      <c r="V30" s="37"/>
      <c r="W30" s="37"/>
    </row>
    <row r="31" spans="1:23" ht="33.75" customHeight="1" x14ac:dyDescent="0.25">
      <c r="A31" s="34"/>
      <c r="B31" s="28">
        <v>1</v>
      </c>
      <c r="C31" s="156" t="s">
        <v>72</v>
      </c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37"/>
      <c r="S31" s="37"/>
      <c r="T31" s="37"/>
      <c r="U31" s="37"/>
      <c r="V31" s="37"/>
      <c r="W31" s="37"/>
    </row>
    <row r="32" spans="1:23" ht="19.5" customHeight="1" x14ac:dyDescent="0.25">
      <c r="A32" s="34"/>
      <c r="B32" s="28">
        <v>2</v>
      </c>
      <c r="C32" s="153" t="s">
        <v>101</v>
      </c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5"/>
      <c r="R32" s="37"/>
      <c r="S32" s="37"/>
      <c r="T32" s="37"/>
      <c r="U32" s="37"/>
      <c r="V32" s="37"/>
      <c r="W32" s="37"/>
    </row>
    <row r="33" spans="1:24" ht="19.5" customHeight="1" x14ac:dyDescent="0.25">
      <c r="A33" s="34"/>
      <c r="B33" s="28">
        <v>3</v>
      </c>
      <c r="C33" s="156" t="s">
        <v>102</v>
      </c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37"/>
      <c r="S33" s="37"/>
      <c r="T33" s="37"/>
      <c r="U33" s="37"/>
      <c r="V33" s="37"/>
      <c r="W33" s="37"/>
    </row>
    <row r="34" spans="1:24" ht="9" customHeight="1" x14ac:dyDescent="0.25">
      <c r="A34" s="36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31"/>
      <c r="S34" s="31"/>
      <c r="T34" s="31"/>
      <c r="U34" s="31"/>
      <c r="V34" s="35"/>
      <c r="W34" s="31"/>
    </row>
    <row r="35" spans="1:24" ht="15.75" x14ac:dyDescent="0.25">
      <c r="A35" s="41" t="s">
        <v>16</v>
      </c>
      <c r="B35" s="36" t="s">
        <v>44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31"/>
      <c r="V35" s="35"/>
      <c r="W35" s="31"/>
    </row>
    <row r="36" spans="1:24" ht="15.75" x14ac:dyDescent="0.25">
      <c r="A36" s="36" t="s">
        <v>75</v>
      </c>
      <c r="B36" s="3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31"/>
      <c r="V36" s="35"/>
      <c r="W36" s="31"/>
    </row>
    <row r="37" spans="1:24" ht="15.75" x14ac:dyDescent="0.25">
      <c r="B37" s="4"/>
      <c r="Q37" s="25" t="s">
        <v>46</v>
      </c>
      <c r="U37" s="9"/>
      <c r="V37" s="9"/>
      <c r="W37" s="9"/>
    </row>
    <row r="38" spans="1:24" ht="33.75" customHeight="1" x14ac:dyDescent="0.25">
      <c r="A38" s="158" t="s">
        <v>15</v>
      </c>
      <c r="B38" s="163" t="s">
        <v>86</v>
      </c>
      <c r="C38" s="164"/>
      <c r="D38" s="164"/>
      <c r="E38" s="165"/>
      <c r="F38" s="132" t="s">
        <v>11</v>
      </c>
      <c r="G38" s="132"/>
      <c r="H38" s="132"/>
      <c r="I38" s="128" t="s">
        <v>47</v>
      </c>
      <c r="J38" s="132"/>
      <c r="K38" s="132"/>
      <c r="L38" s="132"/>
      <c r="M38" s="132"/>
      <c r="N38" s="132"/>
      <c r="O38" s="128" t="s">
        <v>12</v>
      </c>
      <c r="P38" s="132"/>
      <c r="Q38" s="132"/>
      <c r="R38" s="9"/>
    </row>
    <row r="39" spans="1:24" ht="32.25" customHeight="1" x14ac:dyDescent="0.25">
      <c r="A39" s="159"/>
      <c r="B39" s="166"/>
      <c r="C39" s="167"/>
      <c r="D39" s="167"/>
      <c r="E39" s="168"/>
      <c r="F39" s="8" t="s">
        <v>8</v>
      </c>
      <c r="G39" s="8" t="s">
        <v>9</v>
      </c>
      <c r="H39" s="8" t="s">
        <v>10</v>
      </c>
      <c r="I39" s="132" t="s">
        <v>8</v>
      </c>
      <c r="J39" s="132"/>
      <c r="K39" s="133" t="s">
        <v>9</v>
      </c>
      <c r="L39" s="134"/>
      <c r="M39" s="132" t="s">
        <v>10</v>
      </c>
      <c r="N39" s="132"/>
      <c r="O39" s="10" t="s">
        <v>8</v>
      </c>
      <c r="P39" s="8" t="s">
        <v>9</v>
      </c>
      <c r="Q39" s="8" t="s">
        <v>10</v>
      </c>
      <c r="R39" s="9"/>
    </row>
    <row r="40" spans="1:24" x14ac:dyDescent="0.25">
      <c r="A40" s="15">
        <v>1</v>
      </c>
      <c r="B40" s="132">
        <v>2</v>
      </c>
      <c r="C40" s="132"/>
      <c r="D40" s="132"/>
      <c r="E40" s="132"/>
      <c r="F40" s="8">
        <v>3</v>
      </c>
      <c r="G40" s="8">
        <v>4</v>
      </c>
      <c r="H40" s="8">
        <v>5</v>
      </c>
      <c r="I40" s="132">
        <v>6</v>
      </c>
      <c r="J40" s="132"/>
      <c r="K40" s="133">
        <v>7</v>
      </c>
      <c r="L40" s="134"/>
      <c r="M40" s="133">
        <v>8</v>
      </c>
      <c r="N40" s="134"/>
      <c r="O40" s="8">
        <v>9</v>
      </c>
      <c r="P40" s="8">
        <v>10</v>
      </c>
      <c r="Q40" s="8">
        <v>11</v>
      </c>
      <c r="R40" s="12"/>
    </row>
    <row r="41" spans="1:24" ht="78.75" customHeight="1" x14ac:dyDescent="0.25">
      <c r="A41" s="19">
        <v>1</v>
      </c>
      <c r="B41" s="89" t="s">
        <v>20</v>
      </c>
      <c r="C41" s="89"/>
      <c r="D41" s="89"/>
      <c r="E41" s="89"/>
      <c r="F41" s="16">
        <f>I69</f>
        <v>600240</v>
      </c>
      <c r="G41" s="16"/>
      <c r="H41" s="16">
        <f>F41+G41</f>
        <v>600240</v>
      </c>
      <c r="I41" s="90">
        <f>O69</f>
        <v>546827.51</v>
      </c>
      <c r="J41" s="90"/>
      <c r="K41" s="90"/>
      <c r="L41" s="90"/>
      <c r="M41" s="90">
        <f>I41+K41</f>
        <v>546827.51</v>
      </c>
      <c r="N41" s="90"/>
      <c r="O41" s="16">
        <f>I41-F41</f>
        <v>-53412.489999999991</v>
      </c>
      <c r="P41" s="16"/>
      <c r="Q41" s="16">
        <f>O41+P41</f>
        <v>-53412.489999999991</v>
      </c>
      <c r="R41" s="9"/>
    </row>
    <row r="42" spans="1:24" ht="39.75" customHeight="1" x14ac:dyDescent="0.25">
      <c r="A42" s="19">
        <v>2</v>
      </c>
      <c r="B42" s="89" t="s">
        <v>69</v>
      </c>
      <c r="C42" s="89"/>
      <c r="D42" s="89"/>
      <c r="E42" s="89"/>
      <c r="F42" s="16">
        <f>I79</f>
        <v>70000000</v>
      </c>
      <c r="G42" s="16"/>
      <c r="H42" s="16">
        <f>F42+G42</f>
        <v>70000000</v>
      </c>
      <c r="I42" s="90">
        <f>O79</f>
        <v>70000000</v>
      </c>
      <c r="J42" s="90"/>
      <c r="K42" s="90"/>
      <c r="L42" s="90"/>
      <c r="M42" s="90">
        <f>I42+K42</f>
        <v>70000000</v>
      </c>
      <c r="N42" s="90"/>
      <c r="O42" s="16">
        <f>I42-F42</f>
        <v>0</v>
      </c>
      <c r="P42" s="16"/>
      <c r="Q42" s="16">
        <f>O42+P42</f>
        <v>0</v>
      </c>
      <c r="R42" s="9"/>
    </row>
    <row r="43" spans="1:24" ht="32.25" customHeight="1" x14ac:dyDescent="0.25">
      <c r="A43" s="19">
        <v>3</v>
      </c>
      <c r="B43" s="138" t="s">
        <v>105</v>
      </c>
      <c r="C43" s="139"/>
      <c r="D43" s="139"/>
      <c r="E43" s="140"/>
      <c r="F43" s="16"/>
      <c r="G43" s="16">
        <f>K90</f>
        <v>94317</v>
      </c>
      <c r="H43" s="16">
        <f>F43+G43</f>
        <v>94317</v>
      </c>
      <c r="I43" s="120"/>
      <c r="J43" s="121"/>
      <c r="K43" s="120">
        <f>P90</f>
        <v>94316.68</v>
      </c>
      <c r="L43" s="121"/>
      <c r="M43" s="90">
        <f>I43+K43</f>
        <v>94316.68</v>
      </c>
      <c r="N43" s="90"/>
      <c r="O43" s="16"/>
      <c r="P43" s="16">
        <f>K43-G43</f>
        <v>-0.32000000000698492</v>
      </c>
      <c r="Q43" s="16">
        <f>O43+P43</f>
        <v>-0.32000000000698492</v>
      </c>
      <c r="R43" s="9"/>
    </row>
    <row r="44" spans="1:24" ht="18.75" customHeight="1" x14ac:dyDescent="0.25">
      <c r="A44" s="11"/>
      <c r="B44" s="149" t="s">
        <v>14</v>
      </c>
      <c r="C44" s="150"/>
      <c r="D44" s="150"/>
      <c r="E44" s="151"/>
      <c r="F44" s="16">
        <f>F41+F42+F43</f>
        <v>70600240</v>
      </c>
      <c r="G44" s="16">
        <f>G41+G42+G43</f>
        <v>94317</v>
      </c>
      <c r="H44" s="16">
        <f>F44+G44</f>
        <v>70694557</v>
      </c>
      <c r="I44" s="90">
        <f>I41+I42+I43</f>
        <v>70546827.510000005</v>
      </c>
      <c r="J44" s="90"/>
      <c r="K44" s="90">
        <f>K41+K42+K43</f>
        <v>94316.68</v>
      </c>
      <c r="L44" s="90"/>
      <c r="M44" s="90">
        <f>I44+K44</f>
        <v>70641144.190000013</v>
      </c>
      <c r="N44" s="90"/>
      <c r="O44" s="16">
        <f>O41+O42+O43</f>
        <v>-53412.489999999991</v>
      </c>
      <c r="P44" s="16">
        <f>P41+P42+P43</f>
        <v>-0.32000000000698492</v>
      </c>
      <c r="Q44" s="16">
        <f>O44+P44</f>
        <v>-53412.81</v>
      </c>
      <c r="V44" s="75">
        <f>M44/H44*100</f>
        <v>99.924445654281442</v>
      </c>
      <c r="W44" s="72">
        <f>M44/H44*100</f>
        <v>99.924445654281442</v>
      </c>
      <c r="X44" s="72"/>
    </row>
    <row r="45" spans="1:24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V45" s="72"/>
      <c r="W45" s="72"/>
      <c r="X45" s="72"/>
    </row>
    <row r="46" spans="1:24" ht="15.75" x14ac:dyDescent="0.25">
      <c r="A46" s="63" t="s">
        <v>80</v>
      </c>
      <c r="B46" s="31"/>
      <c r="C46" s="69"/>
      <c r="D46" s="69"/>
      <c r="E46" s="69"/>
      <c r="F46" s="69"/>
      <c r="G46" s="69"/>
      <c r="H46" s="69"/>
      <c r="I46" s="70"/>
      <c r="J46" s="70"/>
      <c r="K46" s="70"/>
      <c r="L46" s="70"/>
      <c r="M46" s="70"/>
      <c r="N46" s="70"/>
      <c r="O46" s="70"/>
      <c r="P46" s="70"/>
      <c r="Q46" s="70"/>
      <c r="R46" s="70"/>
      <c r="V46" s="72"/>
      <c r="W46" s="72"/>
      <c r="X46" s="72"/>
    </row>
    <row r="47" spans="1:24" ht="15.75" x14ac:dyDescent="0.25">
      <c r="A47" s="25"/>
      <c r="B47" s="31"/>
      <c r="C47" s="69"/>
      <c r="D47" s="69"/>
      <c r="E47" s="69"/>
      <c r="F47" s="69"/>
      <c r="G47" s="69"/>
      <c r="H47" s="69"/>
      <c r="I47" s="70"/>
      <c r="J47" s="70"/>
      <c r="K47" s="70"/>
      <c r="L47" s="70"/>
      <c r="M47" s="70"/>
      <c r="N47" s="70"/>
      <c r="O47" s="70"/>
      <c r="P47" s="70"/>
      <c r="Q47" s="70"/>
      <c r="R47" s="70"/>
    </row>
    <row r="48" spans="1:24" ht="15.75" x14ac:dyDescent="0.25">
      <c r="A48" s="25"/>
      <c r="B48" s="66" t="s">
        <v>15</v>
      </c>
      <c r="C48" s="142" t="s">
        <v>81</v>
      </c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4"/>
    </row>
    <row r="49" spans="1:20" ht="15.75" x14ac:dyDescent="0.25">
      <c r="A49" s="25"/>
      <c r="B49" s="66">
        <v>1</v>
      </c>
      <c r="C49" s="142">
        <v>2</v>
      </c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4"/>
    </row>
    <row r="50" spans="1:20" ht="42.75" customHeight="1" x14ac:dyDescent="0.25">
      <c r="A50" s="25"/>
      <c r="B50" s="44">
        <v>1</v>
      </c>
      <c r="C50" s="145" t="s">
        <v>106</v>
      </c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7"/>
    </row>
    <row r="51" spans="1:20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20" ht="15.75" x14ac:dyDescent="0.25">
      <c r="A52" s="41" t="s">
        <v>50</v>
      </c>
      <c r="B52" s="4" t="s">
        <v>66</v>
      </c>
    </row>
    <row r="53" spans="1:20" ht="15.75" x14ac:dyDescent="0.25">
      <c r="B53" s="4"/>
      <c r="Q53" s="25" t="s">
        <v>46</v>
      </c>
    </row>
    <row r="54" spans="1:20" ht="30.75" customHeight="1" x14ac:dyDescent="0.25">
      <c r="A54" s="128" t="s">
        <v>15</v>
      </c>
      <c r="B54" s="132" t="s">
        <v>17</v>
      </c>
      <c r="C54" s="132"/>
      <c r="D54" s="132"/>
      <c r="E54" s="132"/>
      <c r="F54" s="132" t="s">
        <v>11</v>
      </c>
      <c r="G54" s="132"/>
      <c r="H54" s="132"/>
      <c r="I54" s="128" t="s">
        <v>47</v>
      </c>
      <c r="J54" s="132"/>
      <c r="K54" s="132"/>
      <c r="L54" s="132"/>
      <c r="M54" s="132"/>
      <c r="N54" s="132"/>
      <c r="O54" s="132" t="s">
        <v>12</v>
      </c>
      <c r="P54" s="132"/>
      <c r="Q54" s="132"/>
    </row>
    <row r="55" spans="1:20" ht="33" customHeight="1" x14ac:dyDescent="0.25">
      <c r="A55" s="128"/>
      <c r="B55" s="132"/>
      <c r="C55" s="132"/>
      <c r="D55" s="132"/>
      <c r="E55" s="132"/>
      <c r="F55" s="8" t="s">
        <v>8</v>
      </c>
      <c r="G55" s="8" t="s">
        <v>9</v>
      </c>
      <c r="H55" s="8" t="s">
        <v>10</v>
      </c>
      <c r="I55" s="132" t="s">
        <v>8</v>
      </c>
      <c r="J55" s="132"/>
      <c r="K55" s="133" t="s">
        <v>9</v>
      </c>
      <c r="L55" s="134"/>
      <c r="M55" s="132" t="s">
        <v>10</v>
      </c>
      <c r="N55" s="132"/>
      <c r="O55" s="8" t="s">
        <v>8</v>
      </c>
      <c r="P55" s="8" t="s">
        <v>9</v>
      </c>
      <c r="Q55" s="8" t="s">
        <v>10</v>
      </c>
    </row>
    <row r="56" spans="1:20" ht="18" customHeight="1" x14ac:dyDescent="0.25">
      <c r="A56" s="15">
        <v>1</v>
      </c>
      <c r="B56" s="132">
        <v>2</v>
      </c>
      <c r="C56" s="132"/>
      <c r="D56" s="132"/>
      <c r="E56" s="132"/>
      <c r="F56" s="8">
        <v>3</v>
      </c>
      <c r="G56" s="8">
        <v>4</v>
      </c>
      <c r="H56" s="8">
        <v>5</v>
      </c>
      <c r="I56" s="132">
        <v>6</v>
      </c>
      <c r="J56" s="132"/>
      <c r="K56" s="133">
        <v>7</v>
      </c>
      <c r="L56" s="134"/>
      <c r="M56" s="133">
        <v>8</v>
      </c>
      <c r="N56" s="134"/>
      <c r="O56" s="8">
        <v>9</v>
      </c>
      <c r="P56" s="8">
        <v>10</v>
      </c>
      <c r="Q56" s="8">
        <v>11</v>
      </c>
    </row>
    <row r="57" spans="1:20" ht="62.25" customHeight="1" x14ac:dyDescent="0.25">
      <c r="A57" s="19">
        <v>1</v>
      </c>
      <c r="B57" s="160" t="s">
        <v>98</v>
      </c>
      <c r="C57" s="161"/>
      <c r="D57" s="161"/>
      <c r="E57" s="162"/>
      <c r="F57" s="16">
        <f>F44</f>
        <v>70600240</v>
      </c>
      <c r="G57" s="8"/>
      <c r="H57" s="16">
        <f>F57</f>
        <v>70600240</v>
      </c>
      <c r="I57" s="120">
        <f>I44</f>
        <v>70546827.510000005</v>
      </c>
      <c r="J57" s="134"/>
      <c r="K57" s="133"/>
      <c r="L57" s="134"/>
      <c r="M57" s="120">
        <f>I57</f>
        <v>70546827.510000005</v>
      </c>
      <c r="N57" s="121"/>
      <c r="O57" s="16">
        <f>I57-F57</f>
        <v>-53412.489999994636</v>
      </c>
      <c r="P57" s="8"/>
      <c r="Q57" s="16">
        <f>O57</f>
        <v>-53412.489999994636</v>
      </c>
    </row>
    <row r="58" spans="1:20" ht="60" customHeight="1" x14ac:dyDescent="0.25">
      <c r="A58" s="19">
        <v>2</v>
      </c>
      <c r="B58" s="160" t="s">
        <v>97</v>
      </c>
      <c r="C58" s="173"/>
      <c r="D58" s="173"/>
      <c r="E58" s="174"/>
      <c r="F58" s="18"/>
      <c r="G58" s="18">
        <f>G44</f>
        <v>94317</v>
      </c>
      <c r="H58" s="18">
        <f>F58+G58</f>
        <v>94317</v>
      </c>
      <c r="I58" s="93"/>
      <c r="J58" s="94"/>
      <c r="K58" s="93">
        <f>K44</f>
        <v>94316.68</v>
      </c>
      <c r="L58" s="94"/>
      <c r="M58" s="93">
        <f>I58+K58</f>
        <v>94316.68</v>
      </c>
      <c r="N58" s="94"/>
      <c r="O58" s="18"/>
      <c r="P58" s="18">
        <f>P44</f>
        <v>-0.32000000000698492</v>
      </c>
      <c r="Q58" s="18">
        <f>O58+P58</f>
        <v>-0.32000000000698492</v>
      </c>
    </row>
    <row r="59" spans="1:20" ht="17.25" customHeight="1" x14ac:dyDescent="0.25">
      <c r="A59" s="11"/>
      <c r="B59" s="176" t="s">
        <v>14</v>
      </c>
      <c r="C59" s="176"/>
      <c r="D59" s="176"/>
      <c r="E59" s="176"/>
      <c r="F59" s="60">
        <f>F57+F58</f>
        <v>70600240</v>
      </c>
      <c r="G59" s="60">
        <f>G58</f>
        <v>94317</v>
      </c>
      <c r="H59" s="60">
        <f>F59+G59</f>
        <v>70694557</v>
      </c>
      <c r="I59" s="93">
        <f>I57+I58</f>
        <v>70546827.510000005</v>
      </c>
      <c r="J59" s="93"/>
      <c r="K59" s="93">
        <f>K58</f>
        <v>94316.68</v>
      </c>
      <c r="L59" s="93"/>
      <c r="M59" s="93">
        <f>I59+K59</f>
        <v>70641144.190000013</v>
      </c>
      <c r="N59" s="94"/>
      <c r="O59" s="60">
        <f>O57+O58</f>
        <v>-53412.489999994636</v>
      </c>
      <c r="P59" s="60">
        <f>P58</f>
        <v>-0.32000000000698492</v>
      </c>
      <c r="Q59" s="60">
        <f>O59+P59</f>
        <v>-53412.809999994643</v>
      </c>
    </row>
    <row r="61" spans="1:20" ht="19.5" customHeight="1" x14ac:dyDescent="0.25">
      <c r="A61" s="42" t="s">
        <v>51</v>
      </c>
      <c r="B61" s="43" t="s">
        <v>52</v>
      </c>
    </row>
    <row r="62" spans="1:20" ht="19.5" customHeight="1" x14ac:dyDescent="0.25">
      <c r="A62" s="106" t="s">
        <v>76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</row>
    <row r="63" spans="1:20" ht="19.5" customHeight="1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</row>
    <row r="64" spans="1:20" ht="50.25" customHeight="1" x14ac:dyDescent="0.25">
      <c r="A64" s="135"/>
      <c r="B64" s="128" t="s">
        <v>53</v>
      </c>
      <c r="C64" s="128"/>
      <c r="D64" s="128"/>
      <c r="E64" s="128"/>
      <c r="F64" s="128" t="s">
        <v>54</v>
      </c>
      <c r="G64" s="128" t="s">
        <v>55</v>
      </c>
      <c r="H64" s="128"/>
      <c r="I64" s="128" t="s">
        <v>11</v>
      </c>
      <c r="J64" s="128"/>
      <c r="K64" s="128"/>
      <c r="L64" s="128"/>
      <c r="M64" s="128"/>
      <c r="N64" s="128"/>
      <c r="O64" s="128" t="s">
        <v>56</v>
      </c>
      <c r="P64" s="128"/>
      <c r="Q64" s="128"/>
      <c r="R64" s="128" t="s">
        <v>12</v>
      </c>
      <c r="S64" s="128"/>
      <c r="T64" s="128"/>
    </row>
    <row r="65" spans="1:23" ht="31.5" customHeight="1" x14ac:dyDescent="0.25">
      <c r="A65" s="136"/>
      <c r="B65" s="128"/>
      <c r="C65" s="128"/>
      <c r="D65" s="128"/>
      <c r="E65" s="128"/>
      <c r="F65" s="128"/>
      <c r="G65" s="128"/>
      <c r="H65" s="128"/>
      <c r="I65" s="128" t="s">
        <v>8</v>
      </c>
      <c r="J65" s="128"/>
      <c r="K65" s="128" t="s">
        <v>9</v>
      </c>
      <c r="L65" s="128"/>
      <c r="M65" s="128" t="s">
        <v>10</v>
      </c>
      <c r="N65" s="128"/>
      <c r="O65" s="24" t="s">
        <v>8</v>
      </c>
      <c r="P65" s="24" t="s">
        <v>9</v>
      </c>
      <c r="Q65" s="24" t="s">
        <v>10</v>
      </c>
      <c r="R65" s="24" t="s">
        <v>8</v>
      </c>
      <c r="S65" s="24" t="s">
        <v>9</v>
      </c>
      <c r="T65" s="24" t="s">
        <v>10</v>
      </c>
    </row>
    <row r="66" spans="1:23" ht="19.5" customHeight="1" x14ac:dyDescent="0.25">
      <c r="A66" s="44">
        <v>1</v>
      </c>
      <c r="B66" s="130">
        <v>2</v>
      </c>
      <c r="C66" s="137"/>
      <c r="D66" s="137"/>
      <c r="E66" s="131"/>
      <c r="F66" s="44">
        <v>3</v>
      </c>
      <c r="G66" s="130">
        <v>4</v>
      </c>
      <c r="H66" s="131"/>
      <c r="I66" s="130">
        <v>5</v>
      </c>
      <c r="J66" s="131"/>
      <c r="K66" s="130">
        <v>6</v>
      </c>
      <c r="L66" s="131"/>
      <c r="M66" s="130">
        <v>7</v>
      </c>
      <c r="N66" s="131"/>
      <c r="O66" s="44">
        <v>8</v>
      </c>
      <c r="P66" s="44">
        <v>9</v>
      </c>
      <c r="Q66" s="44">
        <v>10</v>
      </c>
      <c r="R66" s="44">
        <v>11</v>
      </c>
      <c r="S66" s="44">
        <v>12</v>
      </c>
      <c r="T66" s="44">
        <v>13</v>
      </c>
    </row>
    <row r="67" spans="1:23" ht="21" customHeight="1" x14ac:dyDescent="0.25">
      <c r="A67" s="11"/>
      <c r="B67" s="172" t="s">
        <v>57</v>
      </c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</row>
    <row r="68" spans="1:23" ht="18" customHeight="1" x14ac:dyDescent="0.25">
      <c r="A68" s="11"/>
      <c r="B68" s="96" t="s">
        <v>25</v>
      </c>
      <c r="C68" s="96"/>
      <c r="D68" s="96"/>
      <c r="E68" s="96"/>
      <c r="F68" s="11"/>
      <c r="G68" s="170"/>
      <c r="H68" s="171"/>
      <c r="I68" s="98"/>
      <c r="J68" s="98"/>
      <c r="K68" s="98"/>
      <c r="L68" s="98"/>
      <c r="M68" s="98"/>
      <c r="N68" s="98"/>
      <c r="O68" s="11"/>
      <c r="P68" s="11"/>
      <c r="Q68" s="11"/>
      <c r="R68" s="11"/>
      <c r="S68" s="11"/>
      <c r="T68" s="11"/>
    </row>
    <row r="69" spans="1:23" ht="23.25" customHeight="1" x14ac:dyDescent="0.25">
      <c r="A69" s="19">
        <v>1</v>
      </c>
      <c r="B69" s="95" t="s">
        <v>21</v>
      </c>
      <c r="C69" s="95"/>
      <c r="D69" s="95"/>
      <c r="E69" s="95"/>
      <c r="F69" s="17" t="s">
        <v>19</v>
      </c>
      <c r="G69" s="97" t="s">
        <v>23</v>
      </c>
      <c r="H69" s="97"/>
      <c r="I69" s="129">
        <v>600240</v>
      </c>
      <c r="J69" s="129"/>
      <c r="K69" s="94"/>
      <c r="L69" s="94"/>
      <c r="M69" s="93">
        <f>I69</f>
        <v>600240</v>
      </c>
      <c r="N69" s="94"/>
      <c r="O69" s="18">
        <v>546827.51</v>
      </c>
      <c r="P69" s="19"/>
      <c r="Q69" s="18">
        <f>O69</f>
        <v>546827.51</v>
      </c>
      <c r="R69" s="18">
        <f>O69-I69</f>
        <v>-53412.489999999991</v>
      </c>
      <c r="S69" s="19"/>
      <c r="T69" s="18">
        <f>R69</f>
        <v>-53412.489999999991</v>
      </c>
    </row>
    <row r="70" spans="1:23" ht="20.25" customHeight="1" x14ac:dyDescent="0.25">
      <c r="A70" s="19"/>
      <c r="B70" s="96" t="s">
        <v>26</v>
      </c>
      <c r="C70" s="96"/>
      <c r="D70" s="96"/>
      <c r="E70" s="96"/>
      <c r="F70" s="73"/>
      <c r="G70" s="141"/>
      <c r="H70" s="141"/>
      <c r="I70" s="105"/>
      <c r="J70" s="105"/>
      <c r="K70" s="94"/>
      <c r="L70" s="94"/>
      <c r="M70" s="94"/>
      <c r="N70" s="94"/>
      <c r="O70" s="19"/>
      <c r="P70" s="19"/>
      <c r="Q70" s="19"/>
      <c r="R70" s="19"/>
      <c r="S70" s="19"/>
      <c r="T70" s="18"/>
    </row>
    <row r="71" spans="1:23" ht="48.75" customHeight="1" x14ac:dyDescent="0.25">
      <c r="A71" s="19">
        <v>1</v>
      </c>
      <c r="B71" s="95" t="s">
        <v>30</v>
      </c>
      <c r="C71" s="95"/>
      <c r="D71" s="95"/>
      <c r="E71" s="95"/>
      <c r="F71" s="17" t="s">
        <v>34</v>
      </c>
      <c r="G71" s="97" t="s">
        <v>35</v>
      </c>
      <c r="H71" s="97"/>
      <c r="I71" s="175">
        <f>I69/I74/1000</f>
        <v>84.719830628087507</v>
      </c>
      <c r="J71" s="175"/>
      <c r="K71" s="177"/>
      <c r="L71" s="177"/>
      <c r="M71" s="177">
        <f>I71</f>
        <v>84.719830628087507</v>
      </c>
      <c r="N71" s="177"/>
      <c r="O71" s="56">
        <f>O69/O74/1000</f>
        <v>77.181017642907548</v>
      </c>
      <c r="P71" s="56"/>
      <c r="Q71" s="57">
        <f>O71</f>
        <v>77.181017642907548</v>
      </c>
      <c r="R71" s="57">
        <f>O71-I71</f>
        <v>-7.538812985179959</v>
      </c>
      <c r="S71" s="57"/>
      <c r="T71" s="57">
        <f t="shared" ref="T71:T76" si="0">R71</f>
        <v>-7.538812985179959</v>
      </c>
    </row>
    <row r="72" spans="1:23" ht="20.25" customHeight="1" x14ac:dyDescent="0.25">
      <c r="A72" s="19"/>
      <c r="B72" s="96" t="s">
        <v>27</v>
      </c>
      <c r="C72" s="96"/>
      <c r="D72" s="96"/>
      <c r="E72" s="96"/>
      <c r="F72" s="73"/>
      <c r="G72" s="141"/>
      <c r="H72" s="141"/>
      <c r="I72" s="101"/>
      <c r="J72" s="101"/>
      <c r="K72" s="94"/>
      <c r="L72" s="94"/>
      <c r="M72" s="94"/>
      <c r="N72" s="94"/>
      <c r="O72" s="19"/>
      <c r="P72" s="19"/>
      <c r="Q72" s="19"/>
      <c r="R72" s="19"/>
      <c r="S72" s="19"/>
      <c r="T72" s="18"/>
    </row>
    <row r="73" spans="1:23" ht="27.75" customHeight="1" x14ac:dyDescent="0.25">
      <c r="A73" s="19">
        <v>1</v>
      </c>
      <c r="B73" s="95" t="s">
        <v>87</v>
      </c>
      <c r="C73" s="95"/>
      <c r="D73" s="95"/>
      <c r="E73" s="95"/>
      <c r="F73" s="17" t="s">
        <v>19</v>
      </c>
      <c r="G73" s="97" t="s">
        <v>36</v>
      </c>
      <c r="H73" s="97"/>
      <c r="I73" s="105">
        <v>14.17</v>
      </c>
      <c r="J73" s="105"/>
      <c r="K73" s="94"/>
      <c r="L73" s="94"/>
      <c r="M73" s="94">
        <f>I73</f>
        <v>14.17</v>
      </c>
      <c r="N73" s="94"/>
      <c r="O73" s="54">
        <v>14.17</v>
      </c>
      <c r="P73" s="54"/>
      <c r="Q73" s="19">
        <f>O73</f>
        <v>14.17</v>
      </c>
      <c r="R73" s="20">
        <f>O73-I73</f>
        <v>0</v>
      </c>
      <c r="S73" s="19"/>
      <c r="T73" s="18">
        <f t="shared" si="0"/>
        <v>0</v>
      </c>
      <c r="W73" s="25"/>
    </row>
    <row r="74" spans="1:23" ht="23.25" customHeight="1" x14ac:dyDescent="0.25">
      <c r="A74" s="19">
        <v>2</v>
      </c>
      <c r="B74" s="95" t="s">
        <v>88</v>
      </c>
      <c r="C74" s="95"/>
      <c r="D74" s="95"/>
      <c r="E74" s="95"/>
      <c r="F74" s="17" t="s">
        <v>19</v>
      </c>
      <c r="G74" s="97" t="s">
        <v>24</v>
      </c>
      <c r="H74" s="97"/>
      <c r="I74" s="178">
        <f>I73/2</f>
        <v>7.085</v>
      </c>
      <c r="J74" s="178"/>
      <c r="K74" s="94"/>
      <c r="L74" s="94"/>
      <c r="M74" s="104">
        <f>I74</f>
        <v>7.085</v>
      </c>
      <c r="N74" s="94"/>
      <c r="O74" s="55">
        <f>O73/2</f>
        <v>7.085</v>
      </c>
      <c r="P74" s="55"/>
      <c r="Q74" s="20">
        <f>O74</f>
        <v>7.085</v>
      </c>
      <c r="R74" s="20">
        <f>O74-I74</f>
        <v>0</v>
      </c>
      <c r="S74" s="19"/>
      <c r="T74" s="18">
        <f t="shared" si="0"/>
        <v>0</v>
      </c>
    </row>
    <row r="75" spans="1:23" ht="17.25" customHeight="1" x14ac:dyDescent="0.25">
      <c r="A75" s="19"/>
      <c r="B75" s="96" t="s">
        <v>28</v>
      </c>
      <c r="C75" s="96"/>
      <c r="D75" s="96"/>
      <c r="E75" s="96"/>
      <c r="F75" s="73"/>
      <c r="G75" s="141"/>
      <c r="H75" s="141"/>
      <c r="I75" s="97"/>
      <c r="J75" s="97"/>
      <c r="K75" s="94"/>
      <c r="L75" s="94"/>
      <c r="M75" s="94"/>
      <c r="N75" s="94"/>
      <c r="O75" s="19"/>
      <c r="P75" s="19"/>
      <c r="Q75" s="19"/>
      <c r="R75" s="19"/>
      <c r="S75" s="19"/>
      <c r="T75" s="18"/>
    </row>
    <row r="76" spans="1:23" ht="63" customHeight="1" x14ac:dyDescent="0.25">
      <c r="A76" s="19">
        <v>1</v>
      </c>
      <c r="B76" s="180" t="s">
        <v>31</v>
      </c>
      <c r="C76" s="180"/>
      <c r="D76" s="180"/>
      <c r="E76" s="180"/>
      <c r="F76" s="17" t="s">
        <v>100</v>
      </c>
      <c r="G76" s="97" t="s">
        <v>24</v>
      </c>
      <c r="H76" s="97"/>
      <c r="I76" s="101">
        <v>50</v>
      </c>
      <c r="J76" s="101"/>
      <c r="K76" s="94"/>
      <c r="L76" s="94"/>
      <c r="M76" s="104">
        <f>I76</f>
        <v>50</v>
      </c>
      <c r="N76" s="94"/>
      <c r="O76" s="20">
        <v>50</v>
      </c>
      <c r="P76" s="20"/>
      <c r="Q76" s="20">
        <f>O76</f>
        <v>50</v>
      </c>
      <c r="R76" s="20">
        <f>O76-I76</f>
        <v>0</v>
      </c>
      <c r="S76" s="19"/>
      <c r="T76" s="18">
        <f t="shared" si="0"/>
        <v>0</v>
      </c>
    </row>
    <row r="77" spans="1:23" ht="18" customHeight="1" x14ac:dyDescent="0.25">
      <c r="A77" s="19"/>
      <c r="B77" s="113" t="s">
        <v>101</v>
      </c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5"/>
    </row>
    <row r="78" spans="1:23" ht="18" customHeight="1" x14ac:dyDescent="0.25">
      <c r="A78" s="19"/>
      <c r="B78" s="96" t="s">
        <v>25</v>
      </c>
      <c r="C78" s="96"/>
      <c r="D78" s="96"/>
      <c r="E78" s="96"/>
      <c r="F78" s="11"/>
      <c r="G78" s="98"/>
      <c r="H78" s="98"/>
      <c r="I78" s="98"/>
      <c r="J78" s="98"/>
      <c r="K78" s="98"/>
      <c r="L78" s="98"/>
      <c r="M78" s="98"/>
      <c r="N78" s="98"/>
      <c r="O78" s="11"/>
      <c r="P78" s="11"/>
      <c r="Q78" s="11"/>
      <c r="R78" s="11"/>
      <c r="S78" s="11"/>
      <c r="T78" s="11"/>
    </row>
    <row r="79" spans="1:23" ht="18" customHeight="1" x14ac:dyDescent="0.25">
      <c r="A79" s="19">
        <v>1</v>
      </c>
      <c r="B79" s="95" t="s">
        <v>21</v>
      </c>
      <c r="C79" s="95"/>
      <c r="D79" s="95"/>
      <c r="E79" s="95"/>
      <c r="F79" s="21" t="s">
        <v>19</v>
      </c>
      <c r="G79" s="97" t="s">
        <v>23</v>
      </c>
      <c r="H79" s="97"/>
      <c r="I79" s="99">
        <f>10000000+20000000+5000000+15000000+20000000</f>
        <v>70000000</v>
      </c>
      <c r="J79" s="99">
        <f>10000000+20000000+5000000+15000000</f>
        <v>50000000</v>
      </c>
      <c r="K79" s="94"/>
      <c r="L79" s="94"/>
      <c r="M79" s="93">
        <f>I79</f>
        <v>70000000</v>
      </c>
      <c r="N79" s="94"/>
      <c r="O79" s="16">
        <v>70000000</v>
      </c>
      <c r="P79" s="16"/>
      <c r="Q79" s="16">
        <f>O79</f>
        <v>70000000</v>
      </c>
      <c r="R79" s="16">
        <f>O79-I79</f>
        <v>0</v>
      </c>
      <c r="S79" s="8"/>
      <c r="T79" s="16">
        <f>R79</f>
        <v>0</v>
      </c>
    </row>
    <row r="80" spans="1:23" ht="49.5" customHeight="1" x14ac:dyDescent="0.25">
      <c r="A80" s="19">
        <v>3</v>
      </c>
      <c r="B80" s="95" t="s">
        <v>89</v>
      </c>
      <c r="C80" s="95"/>
      <c r="D80" s="95"/>
      <c r="E80" s="95"/>
      <c r="F80" s="17" t="s">
        <v>22</v>
      </c>
      <c r="G80" s="97" t="s">
        <v>29</v>
      </c>
      <c r="H80" s="97"/>
      <c r="I80" s="179">
        <v>1</v>
      </c>
      <c r="J80" s="179"/>
      <c r="K80" s="94"/>
      <c r="L80" s="94"/>
      <c r="M80" s="108">
        <f>I80</f>
        <v>1</v>
      </c>
      <c r="N80" s="94"/>
      <c r="O80" s="8">
        <v>1</v>
      </c>
      <c r="P80" s="8"/>
      <c r="Q80" s="8">
        <f>O80</f>
        <v>1</v>
      </c>
      <c r="R80" s="16">
        <f t="shared" ref="R80:R87" si="1">O80-I80</f>
        <v>0</v>
      </c>
      <c r="S80" s="8"/>
      <c r="T80" s="16">
        <f t="shared" ref="T80:T87" si="2">R80</f>
        <v>0</v>
      </c>
    </row>
    <row r="81" spans="1:20" ht="20.25" customHeight="1" x14ac:dyDescent="0.25">
      <c r="A81" s="19"/>
      <c r="B81" s="96" t="s">
        <v>26</v>
      </c>
      <c r="C81" s="96"/>
      <c r="D81" s="96"/>
      <c r="E81" s="96"/>
      <c r="F81" s="17"/>
      <c r="G81" s="97"/>
      <c r="H81" s="97"/>
      <c r="I81" s="105"/>
      <c r="J81" s="105"/>
      <c r="K81" s="94"/>
      <c r="L81" s="94"/>
      <c r="M81" s="94"/>
      <c r="N81" s="94"/>
      <c r="O81" s="8"/>
      <c r="P81" s="8"/>
      <c r="Q81" s="8"/>
      <c r="R81" s="16"/>
      <c r="S81" s="8"/>
      <c r="T81" s="16"/>
    </row>
    <row r="82" spans="1:20" ht="48" customHeight="1" x14ac:dyDescent="0.25">
      <c r="A82" s="19">
        <v>1</v>
      </c>
      <c r="B82" s="95" t="s">
        <v>32</v>
      </c>
      <c r="C82" s="95"/>
      <c r="D82" s="95"/>
      <c r="E82" s="95"/>
      <c r="F82" s="17" t="s">
        <v>22</v>
      </c>
      <c r="G82" s="97" t="s">
        <v>29</v>
      </c>
      <c r="H82" s="97"/>
      <c r="I82" s="102">
        <v>1</v>
      </c>
      <c r="J82" s="102"/>
      <c r="K82" s="94"/>
      <c r="L82" s="94"/>
      <c r="M82" s="108">
        <f>I82</f>
        <v>1</v>
      </c>
      <c r="N82" s="94"/>
      <c r="O82" s="8">
        <v>1</v>
      </c>
      <c r="P82" s="8"/>
      <c r="Q82" s="8">
        <f>O82</f>
        <v>1</v>
      </c>
      <c r="R82" s="16">
        <f t="shared" si="1"/>
        <v>0</v>
      </c>
      <c r="S82" s="8"/>
      <c r="T82" s="16">
        <f t="shared" si="2"/>
        <v>0</v>
      </c>
    </row>
    <row r="83" spans="1:20" ht="19.5" customHeight="1" x14ac:dyDescent="0.25">
      <c r="A83" s="19"/>
      <c r="B83" s="96" t="s">
        <v>27</v>
      </c>
      <c r="C83" s="96"/>
      <c r="D83" s="96"/>
      <c r="E83" s="96"/>
      <c r="F83" s="17"/>
      <c r="G83" s="97"/>
      <c r="H83" s="97"/>
      <c r="I83" s="101"/>
      <c r="J83" s="101"/>
      <c r="K83" s="94"/>
      <c r="L83" s="94"/>
      <c r="M83" s="94"/>
      <c r="N83" s="94"/>
      <c r="O83" s="8"/>
      <c r="P83" s="8"/>
      <c r="Q83" s="8"/>
      <c r="R83" s="16"/>
      <c r="S83" s="8"/>
      <c r="T83" s="16"/>
    </row>
    <row r="84" spans="1:20" ht="49.5" customHeight="1" x14ac:dyDescent="0.25">
      <c r="A84" s="19">
        <v>1</v>
      </c>
      <c r="B84" s="95" t="s">
        <v>91</v>
      </c>
      <c r="C84" s="95"/>
      <c r="D84" s="95"/>
      <c r="E84" s="95"/>
      <c r="F84" s="21" t="s">
        <v>19</v>
      </c>
      <c r="G84" s="97" t="s">
        <v>24</v>
      </c>
      <c r="H84" s="97"/>
      <c r="I84" s="100">
        <f>I79/I80</f>
        <v>70000000</v>
      </c>
      <c r="J84" s="100"/>
      <c r="K84" s="94"/>
      <c r="L84" s="94"/>
      <c r="M84" s="93">
        <f>I84</f>
        <v>70000000</v>
      </c>
      <c r="N84" s="94"/>
      <c r="O84" s="16">
        <f>O79</f>
        <v>70000000</v>
      </c>
      <c r="P84" s="8"/>
      <c r="Q84" s="16">
        <f>O84</f>
        <v>70000000</v>
      </c>
      <c r="R84" s="16">
        <f t="shared" si="1"/>
        <v>0</v>
      </c>
      <c r="S84" s="8"/>
      <c r="T84" s="16">
        <f t="shared" si="2"/>
        <v>0</v>
      </c>
    </row>
    <row r="85" spans="1:20" ht="20.25" customHeight="1" x14ac:dyDescent="0.25">
      <c r="A85" s="19"/>
      <c r="B85" s="96" t="s">
        <v>28</v>
      </c>
      <c r="C85" s="96"/>
      <c r="D85" s="96"/>
      <c r="E85" s="96"/>
      <c r="F85" s="17"/>
      <c r="G85" s="97"/>
      <c r="H85" s="97"/>
      <c r="I85" s="97"/>
      <c r="J85" s="97"/>
      <c r="K85" s="94"/>
      <c r="L85" s="94"/>
      <c r="M85" s="94"/>
      <c r="N85" s="94"/>
      <c r="O85" s="8"/>
      <c r="P85" s="8"/>
      <c r="Q85" s="8"/>
      <c r="R85" s="16"/>
      <c r="S85" s="8"/>
      <c r="T85" s="16"/>
    </row>
    <row r="86" spans="1:20" ht="20.25" customHeight="1" x14ac:dyDescent="0.25">
      <c r="A86" s="19">
        <v>1</v>
      </c>
      <c r="B86" s="95" t="s">
        <v>33</v>
      </c>
      <c r="C86" s="95"/>
      <c r="D86" s="95"/>
      <c r="E86" s="95"/>
      <c r="F86" s="17" t="s">
        <v>100</v>
      </c>
      <c r="G86" s="97" t="s">
        <v>24</v>
      </c>
      <c r="H86" s="97"/>
      <c r="I86" s="109">
        <f>I82/I80*100</f>
        <v>100</v>
      </c>
      <c r="J86" s="109"/>
      <c r="K86" s="94"/>
      <c r="L86" s="94"/>
      <c r="M86" s="103">
        <f>I86</f>
        <v>100</v>
      </c>
      <c r="N86" s="94"/>
      <c r="O86" s="22">
        <f>O82/O80*100</f>
        <v>100</v>
      </c>
      <c r="P86" s="22"/>
      <c r="Q86" s="62">
        <f>O86</f>
        <v>100</v>
      </c>
      <c r="R86" s="16">
        <f t="shared" si="1"/>
        <v>0</v>
      </c>
      <c r="S86" s="8"/>
      <c r="T86" s="16">
        <f t="shared" si="2"/>
        <v>0</v>
      </c>
    </row>
    <row r="87" spans="1:20" ht="34.5" customHeight="1" x14ac:dyDescent="0.25">
      <c r="A87" s="19">
        <v>2</v>
      </c>
      <c r="B87" s="86" t="s">
        <v>92</v>
      </c>
      <c r="C87" s="87"/>
      <c r="D87" s="87"/>
      <c r="E87" s="88"/>
      <c r="F87" s="17" t="s">
        <v>100</v>
      </c>
      <c r="G87" s="111" t="s">
        <v>24</v>
      </c>
      <c r="H87" s="112"/>
      <c r="I87" s="91">
        <f>(I79)/459864700*100</f>
        <v>15.221868519153571</v>
      </c>
      <c r="J87" s="92">
        <f>(J79)/459864700*100</f>
        <v>10.872763227966836</v>
      </c>
      <c r="K87" s="91"/>
      <c r="L87" s="92"/>
      <c r="M87" s="91">
        <f>I87</f>
        <v>15.221868519153571</v>
      </c>
      <c r="N87" s="92"/>
      <c r="O87" s="71">
        <f>(O79)/459864700*100</f>
        <v>15.221868519153571</v>
      </c>
      <c r="P87" s="22"/>
      <c r="Q87" s="62">
        <f>O87</f>
        <v>15.221868519153571</v>
      </c>
      <c r="R87" s="16">
        <f t="shared" si="1"/>
        <v>0</v>
      </c>
      <c r="S87" s="8"/>
      <c r="T87" s="16">
        <f t="shared" si="2"/>
        <v>0</v>
      </c>
    </row>
    <row r="88" spans="1:20" ht="21" customHeight="1" x14ac:dyDescent="0.25">
      <c r="A88" s="19"/>
      <c r="B88" s="113" t="s">
        <v>103</v>
      </c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5"/>
    </row>
    <row r="89" spans="1:20" ht="21" customHeight="1" x14ac:dyDescent="0.25">
      <c r="A89" s="19"/>
      <c r="B89" s="96" t="s">
        <v>25</v>
      </c>
      <c r="C89" s="96"/>
      <c r="D89" s="96"/>
      <c r="E89" s="96"/>
      <c r="F89" s="11"/>
      <c r="G89" s="98"/>
      <c r="H89" s="98"/>
      <c r="I89" s="98"/>
      <c r="J89" s="98"/>
      <c r="K89" s="98"/>
      <c r="L89" s="98"/>
      <c r="M89" s="98"/>
      <c r="N89" s="98"/>
      <c r="O89" s="11"/>
      <c r="P89" s="11"/>
      <c r="Q89" s="11"/>
      <c r="R89" s="11"/>
      <c r="S89" s="11"/>
      <c r="T89" s="11"/>
    </row>
    <row r="90" spans="1:20" ht="35.25" customHeight="1" x14ac:dyDescent="0.25">
      <c r="A90" s="19">
        <v>1</v>
      </c>
      <c r="B90" s="95" t="s">
        <v>93</v>
      </c>
      <c r="C90" s="95"/>
      <c r="D90" s="95"/>
      <c r="E90" s="95"/>
      <c r="F90" s="21" t="s">
        <v>19</v>
      </c>
      <c r="G90" s="97" t="s">
        <v>23</v>
      </c>
      <c r="H90" s="97"/>
      <c r="I90" s="99"/>
      <c r="J90" s="99"/>
      <c r="K90" s="93">
        <v>94317</v>
      </c>
      <c r="L90" s="93"/>
      <c r="M90" s="93">
        <f>K90</f>
        <v>94317</v>
      </c>
      <c r="N90" s="94"/>
      <c r="O90" s="16"/>
      <c r="P90" s="16">
        <v>94316.68</v>
      </c>
      <c r="Q90" s="16">
        <f>P90</f>
        <v>94316.68</v>
      </c>
      <c r="R90" s="16"/>
      <c r="S90" s="16">
        <f>P90-K90</f>
        <v>-0.32000000000698492</v>
      </c>
      <c r="T90" s="16">
        <f>S90</f>
        <v>-0.32000000000698492</v>
      </c>
    </row>
    <row r="91" spans="1:20" ht="20.25" customHeight="1" x14ac:dyDescent="0.25">
      <c r="A91" s="19"/>
      <c r="B91" s="96" t="s">
        <v>26</v>
      </c>
      <c r="C91" s="96"/>
      <c r="D91" s="96"/>
      <c r="E91" s="96"/>
      <c r="F91" s="17"/>
      <c r="G91" s="97"/>
      <c r="H91" s="97"/>
      <c r="I91" s="105"/>
      <c r="J91" s="105"/>
      <c r="K91" s="94"/>
      <c r="L91" s="94"/>
      <c r="M91" s="94"/>
      <c r="N91" s="94"/>
      <c r="O91" s="8"/>
      <c r="P91" s="8"/>
      <c r="Q91" s="8"/>
      <c r="R91" s="16"/>
      <c r="S91" s="8"/>
      <c r="T91" s="16"/>
    </row>
    <row r="92" spans="1:20" ht="48.75" customHeight="1" x14ac:dyDescent="0.25">
      <c r="A92" s="19">
        <v>1</v>
      </c>
      <c r="B92" s="95" t="s">
        <v>94</v>
      </c>
      <c r="C92" s="95"/>
      <c r="D92" s="95"/>
      <c r="E92" s="95"/>
      <c r="F92" s="17" t="s">
        <v>22</v>
      </c>
      <c r="G92" s="97" t="s">
        <v>112</v>
      </c>
      <c r="H92" s="97"/>
      <c r="I92" s="102"/>
      <c r="J92" s="102"/>
      <c r="K92" s="94">
        <v>1</v>
      </c>
      <c r="L92" s="94"/>
      <c r="M92" s="108">
        <f>K92</f>
        <v>1</v>
      </c>
      <c r="N92" s="94"/>
      <c r="O92" s="8"/>
      <c r="P92" s="8">
        <v>1</v>
      </c>
      <c r="Q92" s="8">
        <f>P92</f>
        <v>1</v>
      </c>
      <c r="R92" s="16"/>
      <c r="S92" s="61">
        <f>P92-K92</f>
        <v>0</v>
      </c>
      <c r="T92" s="61">
        <f>S92</f>
        <v>0</v>
      </c>
    </row>
    <row r="93" spans="1:20" ht="18.75" customHeight="1" x14ac:dyDescent="0.25">
      <c r="A93" s="19"/>
      <c r="B93" s="96" t="s">
        <v>27</v>
      </c>
      <c r="C93" s="96"/>
      <c r="D93" s="96"/>
      <c r="E93" s="96"/>
      <c r="F93" s="17"/>
      <c r="G93" s="97"/>
      <c r="H93" s="97"/>
      <c r="I93" s="101"/>
      <c r="J93" s="101"/>
      <c r="K93" s="94"/>
      <c r="L93" s="94"/>
      <c r="M93" s="94"/>
      <c r="N93" s="94"/>
      <c r="O93" s="8"/>
      <c r="P93" s="8"/>
      <c r="Q93" s="8"/>
      <c r="R93" s="16"/>
      <c r="S93" s="8"/>
      <c r="T93" s="16"/>
    </row>
    <row r="94" spans="1:20" ht="38.25" customHeight="1" x14ac:dyDescent="0.25">
      <c r="A94" s="19">
        <v>1</v>
      </c>
      <c r="B94" s="95" t="s">
        <v>95</v>
      </c>
      <c r="C94" s="95"/>
      <c r="D94" s="95"/>
      <c r="E94" s="95"/>
      <c r="F94" s="17" t="s">
        <v>19</v>
      </c>
      <c r="G94" s="97" t="s">
        <v>24</v>
      </c>
      <c r="H94" s="97"/>
      <c r="I94" s="100"/>
      <c r="J94" s="100"/>
      <c r="K94" s="93">
        <f>K90/K92</f>
        <v>94317</v>
      </c>
      <c r="L94" s="93"/>
      <c r="M94" s="93">
        <f>K94</f>
        <v>94317</v>
      </c>
      <c r="N94" s="94"/>
      <c r="O94" s="16"/>
      <c r="P94" s="16">
        <f>P90/P92</f>
        <v>94316.68</v>
      </c>
      <c r="Q94" s="16">
        <f>P94</f>
        <v>94316.68</v>
      </c>
      <c r="R94" s="16"/>
      <c r="S94" s="16">
        <f>P94-K94</f>
        <v>-0.32000000000698492</v>
      </c>
      <c r="T94" s="16">
        <f>S94</f>
        <v>-0.32000000000698492</v>
      </c>
    </row>
    <row r="95" spans="1:20" ht="18" customHeight="1" x14ac:dyDescent="0.25">
      <c r="A95" s="19"/>
      <c r="B95" s="96" t="s">
        <v>28</v>
      </c>
      <c r="C95" s="96"/>
      <c r="D95" s="96"/>
      <c r="E95" s="96"/>
      <c r="F95" s="17"/>
      <c r="G95" s="97"/>
      <c r="H95" s="97"/>
      <c r="I95" s="97"/>
      <c r="J95" s="97"/>
      <c r="K95" s="94"/>
      <c r="L95" s="94"/>
      <c r="M95" s="94"/>
      <c r="N95" s="94"/>
      <c r="O95" s="8"/>
      <c r="P95" s="8"/>
      <c r="Q95" s="8"/>
      <c r="R95" s="16"/>
      <c r="S95" s="8"/>
      <c r="T95" s="16"/>
    </row>
    <row r="96" spans="1:20" ht="48.75" customHeight="1" x14ac:dyDescent="0.25">
      <c r="A96" s="19">
        <v>1</v>
      </c>
      <c r="B96" s="95" t="s">
        <v>104</v>
      </c>
      <c r="C96" s="95"/>
      <c r="D96" s="95"/>
      <c r="E96" s="95"/>
      <c r="F96" s="17" t="s">
        <v>100</v>
      </c>
      <c r="G96" s="97" t="s">
        <v>24</v>
      </c>
      <c r="H96" s="97"/>
      <c r="I96" s="109"/>
      <c r="J96" s="109"/>
      <c r="K96" s="104">
        <f>100</f>
        <v>100</v>
      </c>
      <c r="L96" s="104"/>
      <c r="M96" s="104">
        <f>K96</f>
        <v>100</v>
      </c>
      <c r="N96" s="104"/>
      <c r="O96" s="22"/>
      <c r="P96" s="62">
        <f>P92/1*100</f>
        <v>100</v>
      </c>
      <c r="Q96" s="62">
        <f>P96</f>
        <v>100</v>
      </c>
      <c r="R96" s="62"/>
      <c r="S96" s="62">
        <f>P96-K96</f>
        <v>0</v>
      </c>
      <c r="T96" s="16">
        <f>S96</f>
        <v>0</v>
      </c>
    </row>
    <row r="97" spans="1:20" ht="21.75" customHeight="1" x14ac:dyDescent="0.25">
      <c r="A97" s="9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</row>
    <row r="98" spans="1:20" ht="21.75" customHeight="1" x14ac:dyDescent="0.25">
      <c r="A98" s="116" t="s">
        <v>77</v>
      </c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53"/>
      <c r="T98" s="53"/>
    </row>
    <row r="99" spans="1:20" ht="12" customHeight="1" x14ac:dyDescent="0.25">
      <c r="A99" s="64"/>
      <c r="B99"/>
      <c r="C99"/>
      <c r="D99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53"/>
      <c r="T99" s="53"/>
    </row>
    <row r="100" spans="1:20" ht="34.5" customHeight="1" x14ac:dyDescent="0.25">
      <c r="A100" s="66" t="s">
        <v>15</v>
      </c>
      <c r="B100" s="66" t="s">
        <v>53</v>
      </c>
      <c r="C100" s="66" t="s">
        <v>54</v>
      </c>
      <c r="D100" s="85" t="s">
        <v>78</v>
      </c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</row>
    <row r="101" spans="1:20" ht="18.75" customHeight="1" x14ac:dyDescent="0.25">
      <c r="A101" s="66">
        <v>1</v>
      </c>
      <c r="B101" s="66">
        <v>2</v>
      </c>
      <c r="C101" s="66">
        <v>3</v>
      </c>
      <c r="D101" s="85">
        <v>4</v>
      </c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</row>
    <row r="102" spans="1:20" ht="36" customHeight="1" x14ac:dyDescent="0.25">
      <c r="A102" s="66">
        <v>1</v>
      </c>
      <c r="B102" s="66" t="s">
        <v>25</v>
      </c>
      <c r="C102" s="66" t="s">
        <v>85</v>
      </c>
      <c r="D102" s="80" t="s">
        <v>107</v>
      </c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</row>
    <row r="103" spans="1:20" ht="35.25" customHeight="1" x14ac:dyDescent="0.25">
      <c r="A103" s="66">
        <v>2</v>
      </c>
      <c r="B103" s="66" t="s">
        <v>26</v>
      </c>
      <c r="C103" s="66" t="s">
        <v>96</v>
      </c>
      <c r="D103" s="81" t="s">
        <v>108</v>
      </c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</row>
    <row r="104" spans="1:20" ht="20.100000000000001" customHeight="1" x14ac:dyDescent="0.25">
      <c r="A104" s="66">
        <v>3</v>
      </c>
      <c r="B104" s="66" t="s">
        <v>27</v>
      </c>
      <c r="C104" s="66" t="s">
        <v>85</v>
      </c>
      <c r="D104" s="82" t="s">
        <v>109</v>
      </c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</row>
    <row r="105" spans="1:20" ht="20.100000000000001" customHeight="1" x14ac:dyDescent="0.25">
      <c r="A105" s="66">
        <v>4</v>
      </c>
      <c r="B105" s="66" t="s">
        <v>28</v>
      </c>
      <c r="C105" s="17" t="s">
        <v>100</v>
      </c>
      <c r="D105" s="82" t="s">
        <v>110</v>
      </c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</row>
    <row r="106" spans="1:20" ht="15.75" x14ac:dyDescent="0.25">
      <c r="A106" s="67"/>
      <c r="B106" s="67"/>
      <c r="C106" s="67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53"/>
      <c r="T106" s="53"/>
    </row>
    <row r="107" spans="1:20" ht="19.5" customHeight="1" x14ac:dyDescent="0.25">
      <c r="A107" s="106" t="s">
        <v>79</v>
      </c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36"/>
      <c r="T107" s="74"/>
    </row>
    <row r="108" spans="1:20" ht="33.75" customHeight="1" x14ac:dyDescent="0.25">
      <c r="A108" s="79" t="s">
        <v>111</v>
      </c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</row>
    <row r="109" spans="1:20" ht="10.5" customHeight="1" x14ac:dyDescent="0.25">
      <c r="A109" s="36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</row>
    <row r="110" spans="1:20" ht="15.75" x14ac:dyDescent="0.25">
      <c r="A110" s="36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</row>
    <row r="111" spans="1:20" ht="15.75" x14ac:dyDescent="0.25">
      <c r="A111" s="48" t="s">
        <v>65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</row>
    <row r="112" spans="1:20" ht="8.25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</row>
    <row r="113" spans="1:20" ht="34.5" customHeight="1" x14ac:dyDescent="0.25">
      <c r="A113" s="76" t="s">
        <v>113</v>
      </c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</row>
    <row r="115" spans="1:20" ht="15.75" x14ac:dyDescent="0.25">
      <c r="B115" s="4"/>
    </row>
    <row r="116" spans="1:20" ht="32.25" customHeight="1" x14ac:dyDescent="0.25">
      <c r="B116" s="107" t="s">
        <v>90</v>
      </c>
      <c r="C116" s="107"/>
      <c r="D116" s="107"/>
      <c r="E116" s="107"/>
      <c r="F116" s="107"/>
      <c r="G116" s="107"/>
      <c r="H116" s="107"/>
      <c r="I116" s="59"/>
      <c r="J116" s="59"/>
      <c r="K116" s="59"/>
      <c r="M116" s="83" t="s">
        <v>82</v>
      </c>
      <c r="N116" s="83"/>
      <c r="O116" s="83"/>
    </row>
    <row r="117" spans="1:20" ht="15" customHeight="1" x14ac:dyDescent="0.25">
      <c r="B117" s="14"/>
      <c r="I117" s="77" t="s">
        <v>18</v>
      </c>
      <c r="J117" s="77"/>
      <c r="K117" s="77"/>
      <c r="M117" s="84" t="s">
        <v>84</v>
      </c>
      <c r="N117" s="84"/>
      <c r="O117" s="84"/>
    </row>
    <row r="118" spans="1:20" ht="15" customHeight="1" x14ac:dyDescent="0.25">
      <c r="B118" s="25"/>
      <c r="I118" s="50"/>
      <c r="M118" s="58"/>
      <c r="N118" s="25"/>
    </row>
    <row r="119" spans="1:20" ht="15.75" x14ac:dyDescent="0.25">
      <c r="B119" s="36"/>
      <c r="M119" s="25"/>
      <c r="N119" s="25"/>
    </row>
    <row r="120" spans="1:20" ht="15" customHeight="1" x14ac:dyDescent="0.25">
      <c r="B120" s="36" t="s">
        <v>73</v>
      </c>
      <c r="C120" s="25"/>
      <c r="D120" s="25"/>
      <c r="E120" s="25"/>
      <c r="F120" s="25"/>
      <c r="G120" s="25"/>
      <c r="H120" s="25"/>
      <c r="I120" s="110"/>
      <c r="J120" s="110"/>
      <c r="K120" s="23"/>
      <c r="L120" s="25"/>
      <c r="M120" s="83" t="s">
        <v>83</v>
      </c>
      <c r="N120" s="83"/>
      <c r="O120" s="83"/>
    </row>
    <row r="121" spans="1:20" ht="15.75" customHeight="1" x14ac:dyDescent="0.25">
      <c r="I121" s="78" t="s">
        <v>18</v>
      </c>
      <c r="J121" s="78"/>
      <c r="K121" s="78"/>
      <c r="M121" s="84" t="s">
        <v>84</v>
      </c>
      <c r="N121" s="84"/>
      <c r="O121" s="84"/>
    </row>
  </sheetData>
  <mergeCells count="255">
    <mergeCell ref="M69:N69"/>
    <mergeCell ref="K57:L57"/>
    <mergeCell ref="M81:N81"/>
    <mergeCell ref="K78:L78"/>
    <mergeCell ref="M76:N76"/>
    <mergeCell ref="M58:N58"/>
    <mergeCell ref="M59:N59"/>
    <mergeCell ref="K58:L58"/>
    <mergeCell ref="K81:L81"/>
    <mergeCell ref="M70:N70"/>
    <mergeCell ref="B81:E81"/>
    <mergeCell ref="I72:J72"/>
    <mergeCell ref="M72:N72"/>
    <mergeCell ref="M73:N73"/>
    <mergeCell ref="M74:N74"/>
    <mergeCell ref="M71:N71"/>
    <mergeCell ref="M75:N75"/>
    <mergeCell ref="I76:J76"/>
    <mergeCell ref="M78:N78"/>
    <mergeCell ref="M79:N79"/>
    <mergeCell ref="K75:L75"/>
    <mergeCell ref="B78:E78"/>
    <mergeCell ref="M89:N89"/>
    <mergeCell ref="K76:L76"/>
    <mergeCell ref="B76:E76"/>
    <mergeCell ref="M80:N80"/>
    <mergeCell ref="G78:H78"/>
    <mergeCell ref="G76:H76"/>
    <mergeCell ref="K82:L82"/>
    <mergeCell ref="M83:N83"/>
    <mergeCell ref="I80:J80"/>
    <mergeCell ref="I79:J79"/>
    <mergeCell ref="B83:E83"/>
    <mergeCell ref="G81:H81"/>
    <mergeCell ref="I81:J81"/>
    <mergeCell ref="G79:H79"/>
    <mergeCell ref="B77:T77"/>
    <mergeCell ref="K72:L72"/>
    <mergeCell ref="K73:L73"/>
    <mergeCell ref="K74:L74"/>
    <mergeCell ref="B79:E79"/>
    <mergeCell ref="B80:E80"/>
    <mergeCell ref="I73:J73"/>
    <mergeCell ref="I74:J74"/>
    <mergeCell ref="I75:J75"/>
    <mergeCell ref="I78:J78"/>
    <mergeCell ref="B75:E75"/>
    <mergeCell ref="B72:E72"/>
    <mergeCell ref="G73:H73"/>
    <mergeCell ref="G74:H74"/>
    <mergeCell ref="G75:H75"/>
    <mergeCell ref="B73:E73"/>
    <mergeCell ref="B74:E74"/>
    <mergeCell ref="G72:H72"/>
    <mergeCell ref="B58:E58"/>
    <mergeCell ref="I71:J71"/>
    <mergeCell ref="I70:J70"/>
    <mergeCell ref="B59:E59"/>
    <mergeCell ref="G69:H69"/>
    <mergeCell ref="K71:L71"/>
    <mergeCell ref="K69:L69"/>
    <mergeCell ref="I58:J58"/>
    <mergeCell ref="G71:H71"/>
    <mergeCell ref="B70:E70"/>
    <mergeCell ref="O64:Q64"/>
    <mergeCell ref="G68:H68"/>
    <mergeCell ref="B67:T67"/>
    <mergeCell ref="M66:N66"/>
    <mergeCell ref="R64:T64"/>
    <mergeCell ref="I65:J65"/>
    <mergeCell ref="B64:E65"/>
    <mergeCell ref="I64:N64"/>
    <mergeCell ref="I68:J68"/>
    <mergeCell ref="M68:N68"/>
    <mergeCell ref="B57:E57"/>
    <mergeCell ref="I57:J57"/>
    <mergeCell ref="M57:N57"/>
    <mergeCell ref="B38:E39"/>
    <mergeCell ref="F8:K8"/>
    <mergeCell ref="F9:K9"/>
    <mergeCell ref="I44:J44"/>
    <mergeCell ref="K39:L39"/>
    <mergeCell ref="C23:Q23"/>
    <mergeCell ref="M41:N41"/>
    <mergeCell ref="B12:C12"/>
    <mergeCell ref="C30:Q30"/>
    <mergeCell ref="C31:Q31"/>
    <mergeCell ref="M44:N44"/>
    <mergeCell ref="A38:A39"/>
    <mergeCell ref="B40:E40"/>
    <mergeCell ref="I41:J41"/>
    <mergeCell ref="K41:L41"/>
    <mergeCell ref="I38:N38"/>
    <mergeCell ref="M39:N39"/>
    <mergeCell ref="K40:L40"/>
    <mergeCell ref="I39:J39"/>
    <mergeCell ref="M40:N40"/>
    <mergeCell ref="I40:J40"/>
    <mergeCell ref="B41:E41"/>
    <mergeCell ref="B21:Q21"/>
    <mergeCell ref="C32:Q32"/>
    <mergeCell ref="C24:Q24"/>
    <mergeCell ref="C33:Q33"/>
    <mergeCell ref="O38:Q38"/>
    <mergeCell ref="F38:H38"/>
    <mergeCell ref="B13:C13"/>
    <mergeCell ref="B15:C15"/>
    <mergeCell ref="B18:C18"/>
    <mergeCell ref="B16:C16"/>
    <mergeCell ref="B44:E44"/>
    <mergeCell ref="B56:E56"/>
    <mergeCell ref="C48:R48"/>
    <mergeCell ref="C49:R49"/>
    <mergeCell ref="B54:E55"/>
    <mergeCell ref="K55:L55"/>
    <mergeCell ref="C50:R50"/>
    <mergeCell ref="M55:N55"/>
    <mergeCell ref="I56:J56"/>
    <mergeCell ref="I54:N54"/>
    <mergeCell ref="M56:N56"/>
    <mergeCell ref="A64:A65"/>
    <mergeCell ref="B71:E71"/>
    <mergeCell ref="B66:E66"/>
    <mergeCell ref="G66:H66"/>
    <mergeCell ref="B68:E68"/>
    <mergeCell ref="M43:N43"/>
    <mergeCell ref="B43:E43"/>
    <mergeCell ref="I43:J43"/>
    <mergeCell ref="G70:H70"/>
    <mergeCell ref="I59:J59"/>
    <mergeCell ref="O54:Q54"/>
    <mergeCell ref="F54:H54"/>
    <mergeCell ref="M65:N65"/>
    <mergeCell ref="F64:F65"/>
    <mergeCell ref="G64:H65"/>
    <mergeCell ref="K59:L59"/>
    <mergeCell ref="K56:L56"/>
    <mergeCell ref="A62:R62"/>
    <mergeCell ref="I55:J55"/>
    <mergeCell ref="A54:A55"/>
    <mergeCell ref="B69:E69"/>
    <mergeCell ref="K65:L65"/>
    <mergeCell ref="I69:J69"/>
    <mergeCell ref="K66:L66"/>
    <mergeCell ref="K68:L68"/>
    <mergeCell ref="K70:L70"/>
    <mergeCell ref="I66:J66"/>
    <mergeCell ref="K43:L43"/>
    <mergeCell ref="K44:L44"/>
    <mergeCell ref="S12:T12"/>
    <mergeCell ref="S15:T15"/>
    <mergeCell ref="S18:T18"/>
    <mergeCell ref="S13:T13"/>
    <mergeCell ref="S16:T16"/>
    <mergeCell ref="S19:T19"/>
    <mergeCell ref="F16:K16"/>
    <mergeCell ref="K19:Q19"/>
    <mergeCell ref="K18:Q18"/>
    <mergeCell ref="B19:C19"/>
    <mergeCell ref="E19:F19"/>
    <mergeCell ref="E18:F18"/>
    <mergeCell ref="H19:I19"/>
    <mergeCell ref="H18:I18"/>
    <mergeCell ref="M121:O121"/>
    <mergeCell ref="I120:J120"/>
    <mergeCell ref="K79:L79"/>
    <mergeCell ref="K80:L80"/>
    <mergeCell ref="K83:L83"/>
    <mergeCell ref="G87:H87"/>
    <mergeCell ref="B88:T88"/>
    <mergeCell ref="I89:J89"/>
    <mergeCell ref="K96:L96"/>
    <mergeCell ref="A98:R98"/>
    <mergeCell ref="M92:N92"/>
    <mergeCell ref="G80:H80"/>
    <mergeCell ref="G84:H84"/>
    <mergeCell ref="I96:J96"/>
    <mergeCell ref="I87:J87"/>
    <mergeCell ref="I86:J86"/>
    <mergeCell ref="G91:H91"/>
    <mergeCell ref="G92:H92"/>
    <mergeCell ref="K90:L90"/>
    <mergeCell ref="B84:E84"/>
    <mergeCell ref="I84:J84"/>
    <mergeCell ref="I85:J85"/>
    <mergeCell ref="B82:E82"/>
    <mergeCell ref="G83:H83"/>
    <mergeCell ref="I82:J82"/>
    <mergeCell ref="I83:J83"/>
    <mergeCell ref="G85:H85"/>
    <mergeCell ref="A107:R107"/>
    <mergeCell ref="M116:O116"/>
    <mergeCell ref="B116:H116"/>
    <mergeCell ref="B90:E90"/>
    <mergeCell ref="G90:H90"/>
    <mergeCell ref="M82:N82"/>
    <mergeCell ref="M94:N94"/>
    <mergeCell ref="M93:N93"/>
    <mergeCell ref="K93:L93"/>
    <mergeCell ref="B85:E85"/>
    <mergeCell ref="M86:N86"/>
    <mergeCell ref="K86:L86"/>
    <mergeCell ref="K87:L87"/>
    <mergeCell ref="B96:E96"/>
    <mergeCell ref="M96:N96"/>
    <mergeCell ref="I95:J95"/>
    <mergeCell ref="I91:J91"/>
    <mergeCell ref="K91:L91"/>
    <mergeCell ref="M90:N90"/>
    <mergeCell ref="M91:N91"/>
    <mergeCell ref="B93:E93"/>
    <mergeCell ref="K94:L94"/>
    <mergeCell ref="I93:J93"/>
    <mergeCell ref="G96:H96"/>
    <mergeCell ref="K95:L95"/>
    <mergeCell ref="I92:J92"/>
    <mergeCell ref="K92:L92"/>
    <mergeCell ref="K84:L84"/>
    <mergeCell ref="K89:L89"/>
    <mergeCell ref="G86:H86"/>
    <mergeCell ref="G82:H82"/>
    <mergeCell ref="G94:H94"/>
    <mergeCell ref="G93:H93"/>
    <mergeCell ref="I94:J94"/>
    <mergeCell ref="K85:L85"/>
    <mergeCell ref="B86:E86"/>
    <mergeCell ref="M95:N95"/>
    <mergeCell ref="B95:E95"/>
    <mergeCell ref="G95:H95"/>
    <mergeCell ref="B89:E89"/>
    <mergeCell ref="G89:H89"/>
    <mergeCell ref="I90:J90"/>
    <mergeCell ref="B92:E92"/>
    <mergeCell ref="B91:E91"/>
    <mergeCell ref="B94:E94"/>
    <mergeCell ref="D100:T100"/>
    <mergeCell ref="D101:T101"/>
    <mergeCell ref="B87:E87"/>
    <mergeCell ref="B42:E42"/>
    <mergeCell ref="I42:J42"/>
    <mergeCell ref="K42:L42"/>
    <mergeCell ref="M42:N42"/>
    <mergeCell ref="M87:N87"/>
    <mergeCell ref="M84:N84"/>
    <mergeCell ref="M85:N85"/>
    <mergeCell ref="A113:T113"/>
    <mergeCell ref="I117:K117"/>
    <mergeCell ref="I121:K121"/>
    <mergeCell ref="A108:T108"/>
    <mergeCell ref="D102:T102"/>
    <mergeCell ref="D103:T103"/>
    <mergeCell ref="D104:T104"/>
    <mergeCell ref="D105:T105"/>
    <mergeCell ref="M120:O120"/>
    <mergeCell ref="M117:O117"/>
  </mergeCells>
  <phoneticPr fontId="12" type="noConversion"/>
  <pageMargins left="0.19685039370078741" right="0.19685039370078741" top="0.19685039370078741" bottom="0.19685039370078741" header="0.31496062992125984" footer="0.31496062992125984"/>
  <pageSetup paperSize="9" scale="67" orientation="landscape" verticalDpi="0" r:id="rId1"/>
  <rowBreaks count="3" manualBreakCount="3">
    <brk id="41" max="19" man="1"/>
    <brk id="74" max="19" man="1"/>
    <brk id="10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1416013</vt:lpstr>
      <vt:lpstr>'1416013'!Область_друку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2026-01-21T15:01:28Z</cp:lastPrinted>
  <dcterms:created xsi:type="dcterms:W3CDTF">2019-01-14T08:15:45Z</dcterms:created>
  <dcterms:modified xsi:type="dcterms:W3CDTF">2026-01-27T14:24:26Z</dcterms:modified>
</cp:coreProperties>
</file>