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1112\паспорт укі\"/>
    </mc:Choice>
  </mc:AlternateContent>
  <bookViews>
    <workbookView xWindow="480" yWindow="135" windowWidth="20730" windowHeight="11760"/>
  </bookViews>
  <sheets>
    <sheet name="1417670" sheetId="2" r:id="rId1"/>
  </sheets>
  <definedNames>
    <definedName name="_xlnm.Print_Area" localSheetId="0">'1417670'!$A$1:$BL$151</definedName>
  </definedNames>
  <calcPr calcId="152511"/>
</workbook>
</file>

<file path=xl/calcChain.xml><?xml version="1.0" encoding="utf-8"?>
<calcChain xmlns="http://schemas.openxmlformats.org/spreadsheetml/2006/main">
  <c r="AW55" i="2" l="1"/>
  <c r="BE55" i="2" s="1"/>
  <c r="AW66" i="2"/>
  <c r="AW110" i="2" s="1"/>
  <c r="AW65" i="2"/>
  <c r="AW109" i="2"/>
  <c r="AW108" i="2" s="1"/>
  <c r="AW54" i="2"/>
  <c r="AW52" i="2"/>
  <c r="AW91" i="2" s="1"/>
  <c r="BE52" i="2"/>
  <c r="AW51" i="2"/>
  <c r="AW115" i="2"/>
  <c r="BE115" i="2"/>
  <c r="BE116" i="2"/>
  <c r="BE136" i="2"/>
  <c r="BE123" i="2"/>
  <c r="AW96" i="2"/>
  <c r="BE96" i="2"/>
  <c r="BD135" i="2"/>
  <c r="BC135" i="2"/>
  <c r="BB135" i="2"/>
  <c r="BA135" i="2"/>
  <c r="AZ135" i="2"/>
  <c r="AY135" i="2"/>
  <c r="AX135" i="2"/>
  <c r="BE131" i="2"/>
  <c r="BE133" i="2"/>
  <c r="AW112" i="2"/>
  <c r="AW111" i="2"/>
  <c r="AW120" i="2"/>
  <c r="BE120" i="2"/>
  <c r="BE67" i="2"/>
  <c r="AW69" i="2"/>
  <c r="BE69" i="2" s="1"/>
  <c r="AW63" i="2"/>
  <c r="AW62" i="2" s="1"/>
  <c r="BE62" i="2" s="1"/>
  <c r="BE51" i="2"/>
  <c r="AW97" i="2"/>
  <c r="BE97" i="2"/>
  <c r="BE60" i="2"/>
  <c r="BE61" i="2"/>
  <c r="BE56" i="2"/>
  <c r="BE57" i="2"/>
  <c r="BE58" i="2"/>
  <c r="BE59" i="2"/>
  <c r="BD122" i="2"/>
  <c r="BC122" i="2"/>
  <c r="BB122" i="2"/>
  <c r="BA122" i="2"/>
  <c r="AZ122" i="2"/>
  <c r="AY122" i="2"/>
  <c r="AX122" i="2"/>
  <c r="AW114" i="2"/>
  <c r="BE114" i="2"/>
  <c r="AW94" i="2"/>
  <c r="BE94" i="2" s="1"/>
  <c r="AW48" i="2"/>
  <c r="BE48" i="2"/>
  <c r="AW49" i="2"/>
  <c r="BE49" i="2"/>
  <c r="BE95" i="2"/>
  <c r="BE53" i="2"/>
  <c r="BE50" i="2"/>
  <c r="BT70" i="2"/>
  <c r="BV70" i="2" s="1"/>
  <c r="AX104" i="2"/>
  <c r="AY104" i="2"/>
  <c r="AZ104" i="2"/>
  <c r="BA104" i="2"/>
  <c r="BB104" i="2"/>
  <c r="BC104" i="2"/>
  <c r="BD104" i="2"/>
  <c r="BT104" i="2"/>
  <c r="A149" i="2"/>
  <c r="BE129" i="2"/>
  <c r="BE112" i="2"/>
  <c r="BE54" i="2"/>
  <c r="BE66" i="2"/>
  <c r="AW90" i="2"/>
  <c r="AW100" i="2" s="1"/>
  <c r="BE100" i="2" s="1"/>
  <c r="AW68" i="2"/>
  <c r="AW79" i="2" s="1"/>
  <c r="BE79" i="2" s="1"/>
  <c r="AW128" i="2"/>
  <c r="BE63" i="2"/>
  <c r="AW127" i="2"/>
  <c r="BE127" i="2"/>
  <c r="BE111" i="2"/>
  <c r="BE90" i="2"/>
  <c r="AW89" i="2"/>
  <c r="BE89" i="2" s="1"/>
  <c r="AW64" i="2"/>
  <c r="BE65" i="2"/>
  <c r="BE68" i="2"/>
  <c r="BE128" i="2"/>
  <c r="AW135" i="2"/>
  <c r="BE135" i="2"/>
  <c r="AW78" i="2"/>
  <c r="BE78" i="2"/>
  <c r="BE64" i="2"/>
  <c r="AW101" i="2" l="1"/>
  <c r="BE101" i="2" s="1"/>
  <c r="BE91" i="2"/>
  <c r="AW122" i="2"/>
  <c r="BE122" i="2" s="1"/>
  <c r="BE108" i="2"/>
  <c r="AW119" i="2"/>
  <c r="BE119" i="2" s="1"/>
  <c r="BE110" i="2"/>
  <c r="AW88" i="2"/>
  <c r="AW47" i="2"/>
  <c r="AW118" i="2"/>
  <c r="BE118" i="2" s="1"/>
  <c r="AW99" i="2"/>
  <c r="BE99" i="2" s="1"/>
  <c r="BE109" i="2"/>
  <c r="AW92" i="2"/>
  <c r="AW70" i="2" l="1"/>
  <c r="AW77" i="2"/>
  <c r="BE47" i="2"/>
  <c r="BE88" i="2"/>
  <c r="AW104" i="2"/>
  <c r="BE104" i="2" s="1"/>
  <c r="BE92" i="2"/>
  <c r="AW102" i="2"/>
  <c r="BE102" i="2" s="1"/>
  <c r="AW80" i="2" l="1"/>
  <c r="BE80" i="2" s="1"/>
  <c r="BE77" i="2"/>
  <c r="BE70" i="2"/>
  <c r="I22" i="2"/>
  <c r="U21" i="2" s="1"/>
</calcChain>
</file>

<file path=xl/sharedStrings.xml><?xml version="1.0" encoding="utf-8"?>
<sst xmlns="http://schemas.openxmlformats.org/spreadsheetml/2006/main" count="250" uniqueCount="162">
  <si>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</si>
  <si>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</si>
  <si>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</si>
  <si>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</si>
  <si>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</si>
  <si>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</si>
  <si>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</si>
  <si>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</si>
  <si>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</si>
  <si>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</si>
  <si>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</si>
  <si>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</si>
  <si>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</si>
  <si>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</si>
  <si>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</si>
  <si>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</si>
  <si>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</si>
  <si>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</si>
  <si>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</si>
  <si>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</si>
  <si>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</si>
  <si>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</si>
  <si>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</si>
  <si>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</si>
  <si>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</si>
  <si>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</si>
  <si>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</si>
  <si>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</si>
  <si>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</si>
  <si>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</si>
  <si>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</si>
  <si>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</si>
  <si>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</si>
  <si>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</si>
  <si>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</si>
  <si>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</si>
  <si>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</si>
  <si>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</si>
  <si>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</si>
  <si>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</si>
  <si>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</si>
  <si>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</si>
  <si>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</si>
  <si>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</si>
  <si>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</si>
  <si>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сталого функціонування комунальних підприємств та надання послуг населенню</t>
  </si>
  <si>
    <t>УСЬОГО</t>
  </si>
  <si>
    <t>затрат</t>
  </si>
  <si>
    <t>грн.</t>
  </si>
  <si>
    <t>якості</t>
  </si>
  <si>
    <t>відс.</t>
  </si>
  <si>
    <t>Підтримка підприємств  комунальної форми власності</t>
  </si>
  <si>
    <t>Фінансове управління Хмельницької міської ради</t>
  </si>
  <si>
    <t>03356163</t>
  </si>
  <si>
    <t>7670</t>
  </si>
  <si>
    <t>0490</t>
  </si>
  <si>
    <t>Управління комунальної інфраструктури Хмельницької міської ради</t>
  </si>
  <si>
    <t xml:space="preserve">співвідношення суми поповнення статутного капіталу до розміру статутного капіталу на початок року </t>
  </si>
  <si>
    <t>розрахунково</t>
  </si>
  <si>
    <t>гривень</t>
  </si>
  <si>
    <t>ефективності</t>
  </si>
  <si>
    <t>рішення сесії міської ради</t>
  </si>
  <si>
    <t>од.</t>
  </si>
  <si>
    <t>Наказ</t>
  </si>
  <si>
    <t>обсяг видатків, в т. ч.:</t>
  </si>
  <si>
    <t>(Власне ім'я, ПРІЗВИЩЕ)</t>
  </si>
  <si>
    <t xml:space="preserve">продукту </t>
  </si>
  <si>
    <t>грн</t>
  </si>
  <si>
    <t>2256400000</t>
  </si>
  <si>
    <t>Сергій ЯМЧУК</t>
  </si>
  <si>
    <t>Начальник фінансового управління</t>
  </si>
  <si>
    <t>1.1</t>
  </si>
  <si>
    <t>2.1</t>
  </si>
  <si>
    <t>Програма підтримки і розвитку міського комунального підприємства «Хмельницькводоканал» на 2023-2027 роки (із змінами)</t>
  </si>
  <si>
    <t>Внески до статутного капіталу суб`єктів господарювання</t>
  </si>
  <si>
    <t xml:space="preserve">обсяг видатків на придбання  матеріалів, необхідних для виконання робіт з ремонту мереж водопостачання та водовідведення </t>
  </si>
  <si>
    <t xml:space="preserve">комерційна пропозиція </t>
  </si>
  <si>
    <t xml:space="preserve">кількість матеріалів, необхідних для виконання робіт з ремонту мереж водопостачання та водовідведення, які планується придбати </t>
  </si>
  <si>
    <t xml:space="preserve">середні витрати на придбання 1 од. матеріалів, необхідних для виконання робіт з ремонту мереж водопостачання та водовідведення </t>
  </si>
  <si>
    <t>Внески до статутного капіталу міського комунального підприємства "Хмельницькводоканал"</t>
  </si>
  <si>
    <t>бюджетної програми місцевого бюджету на 2025  рік</t>
  </si>
  <si>
    <t>Завдання 1. Поповнення статутного капіталу для функціонування міського комунального підприємства "Хмельницькводоканал"</t>
  </si>
  <si>
    <t xml:space="preserve">Придбання моноблочного насосного агрегату </t>
  </si>
  <si>
    <t xml:space="preserve">Придбання трансформатора TM 630 </t>
  </si>
  <si>
    <t>Придбання клапану зворотньо-поворотного типу чавунний з важелем та противагою DN 600 PN16</t>
  </si>
  <si>
    <t>Придбання засувки, чавунної, фланцевої DN 600 PN16 з електроприводом</t>
  </si>
  <si>
    <t>Придбання засувки шиберного типу, чавунної DN 400 PN10 зі штурвалом</t>
  </si>
  <si>
    <t>Придбання комплекту безперебійної системи живлення</t>
  </si>
  <si>
    <t>Внески до статутного капіталу Хмельницького міського комунального підприємства  "Муніципальна дружина"</t>
  </si>
  <si>
    <t>обсяг видатків на придбання обладнання для господарської діяльності</t>
  </si>
  <si>
    <t>Завдання 1. Поповнення статутного капіталу для функціонування міського комунального підприємства  "Хмельницькводоканал"</t>
  </si>
  <si>
    <t>1.2</t>
  </si>
  <si>
    <t>1.3</t>
  </si>
  <si>
    <t>1.4</t>
  </si>
  <si>
    <t>1.5</t>
  </si>
  <si>
    <t>1.6</t>
  </si>
  <si>
    <t xml:space="preserve">Нове будівництво артезіанських свердловин першого підйому Чернелівського водозабору майданчик № 1, майданчик № 2 в с. Чернелівка Красилівської міської ОТГ Хмельницької області. Проєктні роботи </t>
  </si>
  <si>
    <t>кошторис</t>
  </si>
  <si>
    <t>кількість об'єктів, для яких планується здійснити здійснити проектні роботи</t>
  </si>
  <si>
    <t xml:space="preserve">середні витрати на проектні роботи для 1 об'єкта будівництва ділянки водопроводу </t>
  </si>
  <si>
    <t>специфікація, рахунок-фактура</t>
  </si>
  <si>
    <t xml:space="preserve">кількість обладнання для господарської діяльності, які планується придбати </t>
  </si>
  <si>
    <t>1.7</t>
  </si>
  <si>
    <t>Реконструкція ділянки каналізаційної мережі від ж.б. № 3 та № 3/1 по вул. Січових Стрільців з переходом даної вулиці в м. Хмельницькому</t>
  </si>
  <si>
    <t>кількість об'єктів, для яких планується здійснити реконструкцію ділянки каналізаційної мережі</t>
  </si>
  <si>
    <t xml:space="preserve">витрати на реконструкцію ділянки каналізаційної мережі на 1 об'єкті </t>
  </si>
  <si>
    <t>Внески до статутного капіталу комунального підприємства по будівництву, ремонту та експлуатації доріг</t>
  </si>
  <si>
    <t>3</t>
  </si>
  <si>
    <t>3.1</t>
  </si>
  <si>
    <t>Будівництво дощоприймача на колекторі зливової каналізації за адресою вул. Кармелюка, 5-А в м. Хмельницькому. Черга 1 - водовипуск.</t>
  </si>
  <si>
    <t>обсяг видатків на будівництво дощоприймача на колекторі зливової каналізації</t>
  </si>
  <si>
    <t>кількість об'єктів, для яких планується  будівництво дощоприймача на колекторі зливової каналізації</t>
  </si>
  <si>
    <t xml:space="preserve">витрати на будівництво дощоприймача на колекторі зливової каналізації на 1 об'єкті </t>
  </si>
  <si>
    <t>обсяг видатків на виконання робіт з будівництва ділянки водопроводу (проектні робои)</t>
  </si>
  <si>
    <t>зведений кошторис</t>
  </si>
  <si>
    <t>Програма підтримки і розвитку комунального підприємства по будівництву, ремонту та експлуатації доріг виконавчого комітету Хмельницької міської ради на 2023-2027 роки (із змінами)</t>
  </si>
  <si>
    <t>1.9</t>
  </si>
  <si>
    <t>1.10</t>
  </si>
  <si>
    <t>1.11</t>
  </si>
  <si>
    <t>1.12</t>
  </si>
  <si>
    <t>1.13</t>
  </si>
  <si>
    <t>1.14</t>
  </si>
  <si>
    <t>Реконструкція напірного каналізаційного колектора по вул.Північна в м.Хмельницький</t>
  </si>
  <si>
    <t>Реконструкція самопливної  каналізаційної мережі по вул.С.Бандери,22 в м.Хмельницький</t>
  </si>
  <si>
    <t>Придбання засувки шиберно-ножевої міжфланцевої для каналізації DN 100 PN10 в комплекті з маховиком (4 од.)</t>
  </si>
  <si>
    <t>Придбання засувки шиберно-ножевої міжфланцевої для каналізації DN 150 PN10 в комплекті з маховиком (4 од.)</t>
  </si>
  <si>
    <t>Придбання засувки шиберно-ножевої міжфланцевої для каналізації DN 200 PN10 в комплекті з маховиком (3 од.)</t>
  </si>
  <si>
    <t>Придбання засувки шиберно-ножевої міжфланцевої для каналізації DN 250 PN10 в комплекті з маховиком (3 од.)</t>
  </si>
  <si>
    <t>Придбання засувки шиберно-ножевої міжфланцевої для каналізації DN 300 PN10 в комплекті з маховиком (2 од.)</t>
  </si>
  <si>
    <t>обсяг видатків на виконання робіт з реконструкції ділянки каналізаційної мережі, напірного каналізаційного колектора</t>
  </si>
  <si>
    <t>2</t>
  </si>
  <si>
    <t>Завдання 2. Поповнення статутного капіталу для функціонування комунального підприємства по будівництву, ремонту та експлуатації доріг</t>
  </si>
  <si>
    <t xml:space="preserve">Внески до статутного капіталу комунального підприємства по зеленому будівництву і благоустрою міста </t>
  </si>
  <si>
    <t>2.2</t>
  </si>
  <si>
    <t>2.3</t>
  </si>
  <si>
    <t>Придбання термос-бункера</t>
  </si>
  <si>
    <t>Придбання спеціалізованої техніки - машини Karcher MIC 42 з навісним обладнанням та додатковими приналежностями (2 од.)</t>
  </si>
  <si>
    <t>додаткова угода</t>
  </si>
  <si>
    <t>кількість спеціалізованої техніки, що планується придбати</t>
  </si>
  <si>
    <t>кількість спеціалізованої техніки, що планується придбати у кредит</t>
  </si>
  <si>
    <t>витрати на придбання 1 од. спеціалізованої техніки (термос-бункера)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</si>
  <si>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</si>
  <si>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</si>
  <si>
    <t>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2023-2027 роки (із змінами)</t>
  </si>
  <si>
    <t>відсоток виконання зобов'язань по договору на придбання спеціалізованої техніки</t>
  </si>
  <si>
    <t>договір поставки</t>
  </si>
  <si>
    <t>договір зі змінами</t>
  </si>
  <si>
    <t>комерційна пропозиція / договір зі змінами</t>
  </si>
  <si>
    <t>обсяг видатків на придбання термос-бункера</t>
  </si>
  <si>
    <t xml:space="preserve">відсоток виконання зобов'язань по договору на придбання машин Karcher MIC 42 </t>
  </si>
  <si>
    <t>Придбання спеціалізованої комунальної техніки - комунальна машина Karcher MIC 42 з навісним обладнанням</t>
  </si>
  <si>
    <t xml:space="preserve">кількість спеціалізованої техніки, що планується придбати </t>
  </si>
  <si>
    <t>обсяг видатків на придбання машини Karcher MIC 42 з навісним обладнанням у ромірі 30% від суми договору, які здійснюються за рахунок бюджетних коштів (2 од.)</t>
  </si>
  <si>
    <t>повна вартість машини Karcher MIC 42  відповідно до договору (2 од.)</t>
  </si>
  <si>
    <t xml:space="preserve">обсяг видатків на придбання спеціалізованої техніки - комунальної машини Karcher MIC 42 з навісним обладнанням у ромірі 30% від суми договору, які здійснюються за рахунок бюджетних коштів  </t>
  </si>
  <si>
    <t>повна вартість спеціалізованої техніки відповідно до договору поставки</t>
  </si>
  <si>
    <t xml:space="preserve">витрати на придбання 1 од. спеціалізованої техніки відповідно до умов договору поставки, які здійснюються за рахунок бюджетних коштів   </t>
  </si>
  <si>
    <t xml:space="preserve">середні витрати на придбання 1 машини Karcher MIC 42 відповідно до умов договору, які здійснюються за рахунок бюджетних коштів  </t>
  </si>
  <si>
    <t>1.8</t>
  </si>
  <si>
    <t>середні витрати на придбання 1 од. обладнання для господарської діяльності</t>
  </si>
  <si>
    <t xml:space="preserve"> 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Програма підтримки і розвитку міського комунального підприємства «Хмельницькводоканал» на 2023-2027 роки (із змінами), Програма підтримки і розвитку комунального підприємства по будівництву, ремонту та експлуатації доріг виконавчого комітету Хмельницької міської ради на 2023-2027 роки (із змінами),  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2023-2027 роки (із змінами), рішення сесії Хмельницької міської ради від 11.12.2024 року № 9 "Про бюджет Хмельницької міської територіальної громади на 2025 рік", рішення сесії Хмельницької міської ради від 27.03.2025 року № 6 "Про внесення змін до бюджету Хмельницької міської територіальної громади на 2025 рік", рішення сесії Хмельницької міської ради від 27.06.2025 року № 4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рік", рішення сесії Хмельницької міської ради від 20.11.2025 року № 4  "Про внесення змін до бюджету Хмельницької міської територіальної громади на 2025 рік"</t>
  </si>
  <si>
    <t xml:space="preserve">Завдання 3. Поповнення статутного капіталу для функціонування комунального підприємства по зеленому будівництву і благоустрою міста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</si>
</sst>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0" tint="-0.34998626667073579"/>
      <name val="Times New Roman"/>
      <family val="1"/>
      <charset val="204"/>
    </font>
    <font>
      <b/>
      <sz val="10"/>
      <color theme="0" tint="-0.3499862666707357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0" fillId="0" borderId="0"/>
  </cellStyleXfs>
  <cellXfs count="237">
    <xf numFmtId="0" fontId="0" fillId="0" borderId="0" xfId="0"/>
    <xf numFmtId="0" fontId="2" fillId="0" borderId="0" xfId="0" applyFont="1"/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0" xfId="0" applyFont="1"/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/>
    <xf numFmtId="0" fontId="17" fillId="0" borderId="0" xfId="0" applyFont="1" applyBorder="1" applyAlignment="1">
      <alignment vertical="top" wrapText="1"/>
    </xf>
    <xf numFmtId="0" fontId="2" fillId="0" borderId="0" xfId="0" applyFont="1" applyBorder="1" applyAlignment="1"/>
    <xf numFmtId="0" fontId="9" fillId="0" borderId="0" xfId="0" applyFont="1" applyBorder="1" applyAlignment="1">
      <alignment horizontal="center" vertical="top"/>
    </xf>
    <xf numFmtId="0" fontId="19" fillId="0" borderId="0" xfId="0" applyFont="1"/>
    <xf numFmtId="0" fontId="18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24" fillId="0" borderId="0" xfId="0" applyFont="1"/>
    <xf numFmtId="4" fontId="24" fillId="0" borderId="0" xfId="0" applyNumberFormat="1" applyFont="1"/>
    <xf numFmtId="4" fontId="25" fillId="0" borderId="0" xfId="0" applyNumberFormat="1" applyFont="1"/>
    <xf numFmtId="0" fontId="25" fillId="0" borderId="0" xfId="0" applyFont="1"/>
    <xf numFmtId="4" fontId="3" fillId="3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/>
    <xf numFmtId="49" fontId="3" fillId="3" borderId="4" xfId="5" applyNumberFormat="1" applyFont="1" applyFill="1" applyBorder="1" applyAlignment="1">
      <alignment vertical="center" wrapText="1"/>
    </xf>
    <xf numFmtId="49" fontId="3" fillId="3" borderId="5" xfId="5" applyNumberFormat="1" applyFont="1" applyFill="1" applyBorder="1" applyAlignment="1">
      <alignment vertical="center" wrapText="1"/>
    </xf>
    <xf numFmtId="49" fontId="3" fillId="3" borderId="6" xfId="5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 applyProtection="1">
      <alignment horizontal="center" vertical="center" wrapText="1"/>
    </xf>
    <xf numFmtId="4" fontId="3" fillId="0" borderId="5" xfId="0" applyNumberFormat="1" applyFont="1" applyBorder="1" applyAlignment="1" applyProtection="1">
      <alignment horizontal="center" vertical="center" wrapText="1"/>
    </xf>
    <xf numFmtId="4" fontId="3" fillId="0" borderId="6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center" vertical="center" wrapText="1"/>
    </xf>
    <xf numFmtId="49" fontId="22" fillId="0" borderId="5" xfId="0" applyNumberFormat="1" applyFont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 wrapText="1"/>
    </xf>
    <xf numFmtId="0" fontId="4" fillId="0" borderId="4" xfId="4" applyFont="1" applyBorder="1" applyAlignment="1">
      <alignment vertical="center" wrapText="1"/>
    </xf>
    <xf numFmtId="0" fontId="4" fillId="0" borderId="5" xfId="4" applyFont="1" applyBorder="1" applyAlignment="1">
      <alignment vertical="center" wrapText="1"/>
    </xf>
    <xf numFmtId="0" fontId="4" fillId="0" borderId="6" xfId="4" applyFont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3" fillId="0" borderId="4" xfId="5" applyNumberFormat="1" applyFont="1" applyBorder="1" applyAlignment="1">
      <alignment vertical="center" wrapText="1"/>
    </xf>
    <xf numFmtId="49" fontId="3" fillId="0" borderId="5" xfId="5" applyNumberFormat="1" applyFont="1" applyBorder="1" applyAlignment="1">
      <alignment vertical="center" wrapText="1"/>
    </xf>
    <xf numFmtId="49" fontId="3" fillId="0" borderId="6" xfId="5" applyNumberFormat="1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vertical="center" wrapText="1"/>
    </xf>
    <xf numFmtId="0" fontId="4" fillId="0" borderId="6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6" xfId="0" applyNumberFormat="1" applyFont="1" applyBorder="1" applyAlignment="1">
      <alignment horizontal="left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vertical="center" wrapText="1"/>
    </xf>
    <xf numFmtId="0" fontId="3" fillId="0" borderId="6" xfId="0" applyNumberFormat="1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74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174" fontId="3" fillId="0" borderId="4" xfId="0" applyNumberFormat="1" applyFont="1" applyBorder="1" applyAlignment="1">
      <alignment horizontal="center" vertical="center" wrapText="1"/>
    </xf>
    <xf numFmtId="174" fontId="3" fillId="0" borderId="5" xfId="0" applyNumberFormat="1" applyFont="1" applyBorder="1" applyAlignment="1">
      <alignment horizontal="center" vertical="center" wrapText="1"/>
    </xf>
    <xf numFmtId="174" fontId="3" fillId="0" borderId="6" xfId="0" applyNumberFormat="1" applyFont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vertical="center" wrapText="1"/>
    </xf>
    <xf numFmtId="0" fontId="3" fillId="3" borderId="5" xfId="0" applyNumberFormat="1" applyFont="1" applyFill="1" applyBorder="1" applyAlignment="1">
      <alignment vertical="center" wrapText="1"/>
    </xf>
    <xf numFmtId="0" fontId="3" fillId="3" borderId="6" xfId="0" applyNumberFormat="1" applyFont="1" applyFill="1" applyBorder="1" applyAlignment="1">
      <alignment vertical="center" wrapText="1"/>
    </xf>
    <xf numFmtId="49" fontId="3" fillId="0" borderId="4" xfId="6" applyNumberFormat="1" applyFont="1" applyBorder="1" applyAlignment="1">
      <alignment vertical="center" wrapText="1"/>
    </xf>
    <xf numFmtId="49" fontId="3" fillId="0" borderId="5" xfId="6" applyNumberFormat="1" applyFont="1" applyBorder="1" applyAlignment="1">
      <alignment vertical="center" wrapText="1"/>
    </xf>
    <xf numFmtId="49" fontId="3" fillId="0" borderId="6" xfId="6" applyNumberFormat="1" applyFont="1" applyBorder="1" applyAlignment="1">
      <alignment vertical="center" wrapText="1"/>
    </xf>
    <xf numFmtId="0" fontId="13" fillId="0" borderId="2" xfId="0" quotePrefix="1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left" vertical="top" wrapText="1"/>
    </xf>
    <xf numFmtId="0" fontId="3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7" fillId="0" borderId="5" xfId="0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/>
    </xf>
    <xf numFmtId="0" fontId="1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14" fontId="11" fillId="3" borderId="2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3" fillId="0" borderId="2" xfId="0" quotePrefix="1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7" fillId="0" borderId="2" xfId="0" applyFont="1" applyBorder="1" applyAlignment="1">
      <alignment vertical="top" wrapText="1"/>
    </xf>
    <xf numFmtId="2" fontId="4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5" applyFont="1" applyBorder="1" applyAlignment="1">
      <alignment horizontal="left" vertical="center" wrapText="1"/>
    </xf>
    <xf numFmtId="0" fontId="3" fillId="0" borderId="5" xfId="5" applyFont="1" applyBorder="1" applyAlignment="1">
      <alignment horizontal="left" vertical="center" wrapText="1"/>
    </xf>
    <xf numFmtId="0" fontId="3" fillId="0" borderId="6" xfId="5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top" wrapText="1"/>
    </xf>
    <xf numFmtId="0" fontId="4" fillId="0" borderId="5" xfId="0" applyNumberFormat="1" applyFont="1" applyBorder="1" applyAlignment="1">
      <alignment vertical="top" wrapText="1"/>
    </xf>
    <xf numFmtId="0" fontId="4" fillId="0" borderId="6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5" applyFont="1" applyBorder="1" applyAlignment="1">
      <alignment vertical="center" wrapText="1"/>
    </xf>
    <xf numFmtId="0" fontId="3" fillId="0" borderId="5" xfId="5" applyFont="1" applyBorder="1" applyAlignment="1">
      <alignment vertical="center" wrapText="1"/>
    </xf>
    <xf numFmtId="0" fontId="3" fillId="0" borderId="6" xfId="5" applyFont="1" applyBorder="1" applyAlignment="1">
      <alignment vertical="center" wrapText="1"/>
    </xf>
    <xf numFmtId="0" fontId="4" fillId="2" borderId="4" xfId="0" applyNumberFormat="1" applyFont="1" applyFill="1" applyBorder="1" applyAlignment="1">
      <alignment vertical="center" wrapText="1"/>
    </xf>
    <xf numFmtId="0" fontId="4" fillId="2" borderId="5" xfId="0" applyNumberFormat="1" applyFont="1" applyFill="1" applyBorder="1" applyAlignment="1">
      <alignment vertical="center" wrapText="1"/>
    </xf>
    <xf numFmtId="0" fontId="4" fillId="2" borderId="6" xfId="0" applyNumberFormat="1" applyFont="1" applyFill="1" applyBorder="1" applyAlignment="1">
      <alignment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 applyProtection="1">
      <alignment horizontal="center" vertical="center" wrapText="1"/>
    </xf>
    <xf numFmtId="4" fontId="3" fillId="3" borderId="5" xfId="0" applyNumberFormat="1" applyFont="1" applyFill="1" applyBorder="1" applyAlignment="1" applyProtection="1">
      <alignment horizontal="center" vertical="center" wrapText="1"/>
    </xf>
    <xf numFmtId="4" fontId="3" fillId="3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 applyAlignment="1">
      <alignment vertical="center" wrapText="1"/>
    </xf>
    <xf numFmtId="4" fontId="21" fillId="3" borderId="4" xfId="0" applyNumberFormat="1" applyFont="1" applyFill="1" applyBorder="1" applyAlignment="1">
      <alignment horizontal="center" vertical="center"/>
    </xf>
    <xf numFmtId="4" fontId="21" fillId="3" borderId="5" xfId="0" applyNumberFormat="1" applyFont="1" applyFill="1" applyBorder="1" applyAlignment="1">
      <alignment horizontal="center" vertical="center"/>
    </xf>
    <xf numFmtId="4" fontId="21" fillId="3" borderId="6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vertical="center" wrapText="1"/>
    </xf>
    <xf numFmtId="0" fontId="4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2" fontId="21" fillId="3" borderId="3" xfId="0" applyNumberFormat="1" applyFont="1" applyFill="1" applyBorder="1" applyAlignment="1">
      <alignment horizontal="center" vertical="center"/>
    </xf>
    <xf numFmtId="2" fontId="21" fillId="3" borderId="4" xfId="0" applyNumberFormat="1" applyFont="1" applyFill="1" applyBorder="1" applyAlignment="1">
      <alignment horizontal="center" vertical="center"/>
    </xf>
    <xf numFmtId="2" fontId="21" fillId="3" borderId="5" xfId="0" applyNumberFormat="1" applyFont="1" applyFill="1" applyBorder="1" applyAlignment="1">
      <alignment horizontal="center" vertical="center"/>
    </xf>
    <xf numFmtId="2" fontId="21" fillId="3" borderId="6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vertical="center" wrapText="1"/>
    </xf>
  </cellXfs>
  <cellStyles count="7">
    <cellStyle name="Звичайний" xfId="0" builtinId="0"/>
    <cellStyle name="Звичайний 2 2" xfId="1"/>
    <cellStyle name="Звичайний 21 2 3 2" xfId="2"/>
    <cellStyle name="Звичайний 21 2 3 2 3" xfId="3"/>
    <cellStyle name="Звичайний 21 2 3 2 3 2 2" xfId="4"/>
    <cellStyle name="Звичайний 21 2 3 2 3 2 2 2" xfId="5"/>
    <cellStyle name="Звичайний 21 2 3 2 3 2 2 2 2" xfId="6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51"/>
  <sheetViews>
    <sheetView tabSelected="1" view="pageBreakPreview" zoomScaleNormal="100" zoomScaleSheetLayoutView="100" workbookViewId="0">
      <selection activeCell="U154" sqref="U154"/>
    </sheetView>
  </sheetViews>
  <sheetFormatPr defaultRowHeight="12.75" x14ac:dyDescent="0.2"/>
  <cols>
    <col min="1" max="20" width="2.85546875" style="1" customWidth="1"/>
    <col min="21" max="21" width="4.7109375" style="1" customWidth="1"/>
    <col min="22" max="27" width="2.85546875" style="1" customWidth="1"/>
    <col min="28" max="28" width="3.5703125" style="1" customWidth="1"/>
    <col min="29" max="38" width="3.28515625" style="1" customWidth="1"/>
    <col min="39" max="39" width="4.28515625" style="1" customWidth="1"/>
    <col min="40" max="40" width="3.28515625" style="1" customWidth="1"/>
    <col min="41" max="54" width="2.85546875" style="1" customWidth="1"/>
    <col min="55" max="55" width="3.5703125" style="1" customWidth="1"/>
    <col min="56" max="65" width="2.85546875" style="1" customWidth="1"/>
    <col min="66" max="67" width="3" style="1" customWidth="1"/>
    <col min="68" max="68" width="7.5703125" style="1" customWidth="1"/>
    <col min="69" max="69" width="3" style="1" customWidth="1"/>
    <col min="70" max="70" width="7.85546875" style="1" customWidth="1"/>
    <col min="71" max="71" width="3" style="1" customWidth="1"/>
    <col min="72" max="72" width="12.140625" style="1" customWidth="1"/>
    <col min="73" max="73" width="3" style="1" customWidth="1"/>
    <col min="74" max="74" width="12.42578125" style="1" customWidth="1"/>
    <col min="75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172" t="s">
        <v>18</v>
      </c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178" t="s">
        <v>63</v>
      </c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K3" s="178"/>
      <c r="BL3" s="178"/>
    </row>
    <row r="4" spans="1:77" ht="23.25" customHeight="1" x14ac:dyDescent="0.25">
      <c r="AO4" s="174" t="s">
        <v>56</v>
      </c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</row>
    <row r="5" spans="1:77" x14ac:dyDescent="0.2">
      <c r="AO5" s="177" t="s">
        <v>6</v>
      </c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</row>
    <row r="6" spans="1:77" ht="7.5" customHeight="1" x14ac:dyDescent="0.2"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</row>
    <row r="7" spans="1:77" ht="15" customHeight="1" x14ac:dyDescent="0.2">
      <c r="AO7" s="175">
        <v>45995</v>
      </c>
      <c r="AP7" s="176"/>
      <c r="AQ7" s="176"/>
      <c r="AR7" s="176"/>
      <c r="AS7" s="176"/>
      <c r="AT7" s="176"/>
      <c r="AU7" s="176"/>
      <c r="AV7" s="1" t="s">
        <v>44</v>
      </c>
      <c r="AW7" s="157">
        <v>287</v>
      </c>
      <c r="AX7" s="157"/>
      <c r="AY7" s="157"/>
      <c r="AZ7" s="157"/>
      <c r="BA7" s="157"/>
      <c r="BB7" s="157"/>
      <c r="BC7" s="157"/>
      <c r="BD7" s="157"/>
      <c r="BE7" s="157"/>
      <c r="BF7" s="157"/>
    </row>
    <row r="8" spans="1:77" ht="8.25" customHeight="1" x14ac:dyDescent="0.2">
      <c r="AO8" s="27"/>
      <c r="AP8" s="27"/>
      <c r="AQ8" s="27"/>
      <c r="AR8" s="27"/>
      <c r="AS8" s="27"/>
      <c r="AT8" s="27"/>
      <c r="AU8" s="27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9" spans="1:77" ht="15.75" customHeight="1" x14ac:dyDescent="0.2">
      <c r="A9" s="161" t="s">
        <v>7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</row>
    <row r="10" spans="1:77" ht="15.75" customHeight="1" x14ac:dyDescent="0.2">
      <c r="A10" s="161" t="s">
        <v>80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</row>
    <row r="11" spans="1:77" ht="6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77" customFormat="1" ht="18.75" customHeight="1" x14ac:dyDescent="0.2">
      <c r="A12" s="16" t="s">
        <v>34</v>
      </c>
      <c r="B12" s="154">
        <v>1400000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41"/>
      <c r="N12" s="158" t="s">
        <v>56</v>
      </c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42"/>
      <c r="AU12" s="154" t="s">
        <v>53</v>
      </c>
      <c r="AV12" s="155"/>
      <c r="AW12" s="155"/>
      <c r="AX12" s="155"/>
      <c r="AY12" s="155"/>
      <c r="AZ12" s="155"/>
      <c r="BA12" s="155"/>
      <c r="BB12" s="15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</row>
    <row r="13" spans="1:77" customFormat="1" ht="24" customHeight="1" x14ac:dyDescent="0.2">
      <c r="A13" s="24"/>
      <c r="B13" s="160" t="s">
        <v>37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38"/>
      <c r="N13" s="159" t="s">
        <v>43</v>
      </c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38"/>
      <c r="AU13" s="160" t="s">
        <v>36</v>
      </c>
      <c r="AV13" s="160"/>
      <c r="AW13" s="160"/>
      <c r="AX13" s="160"/>
      <c r="AY13" s="160"/>
      <c r="AZ13" s="160"/>
      <c r="BA13" s="160"/>
      <c r="BB13" s="160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7" customFormat="1" x14ac:dyDescent="0.2">
      <c r="BE14" s="20"/>
      <c r="BF14" s="20"/>
      <c r="BG14" s="20"/>
      <c r="BH14" s="20"/>
      <c r="BI14" s="20"/>
      <c r="BJ14" s="20"/>
      <c r="BK14" s="20"/>
      <c r="BL14" s="20"/>
    </row>
    <row r="15" spans="1:77" customFormat="1" ht="19.5" customHeight="1" x14ac:dyDescent="0.2">
      <c r="A15" s="26" t="s">
        <v>4</v>
      </c>
      <c r="B15" s="154">
        <v>1410000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41"/>
      <c r="N15" s="158" t="s">
        <v>56</v>
      </c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42"/>
      <c r="AU15" s="154" t="s">
        <v>53</v>
      </c>
      <c r="AV15" s="155"/>
      <c r="AW15" s="155"/>
      <c r="AX15" s="155"/>
      <c r="AY15" s="155"/>
      <c r="AZ15" s="155"/>
      <c r="BA15" s="155"/>
      <c r="BB15" s="155"/>
      <c r="BC15" s="17"/>
      <c r="BD15" s="17"/>
      <c r="BE15" s="17"/>
      <c r="BF15" s="17"/>
      <c r="BG15" s="17"/>
      <c r="BH15" s="17"/>
      <c r="BI15" s="17"/>
      <c r="BJ15" s="17"/>
      <c r="BK15" s="17"/>
      <c r="BL15" s="18"/>
      <c r="BM15" s="21"/>
      <c r="BN15" s="21"/>
      <c r="BO15" s="21"/>
      <c r="BP15" s="17"/>
      <c r="BQ15" s="17"/>
      <c r="BR15" s="17"/>
      <c r="BS15" s="17"/>
      <c r="BT15" s="17"/>
      <c r="BU15" s="17"/>
      <c r="BV15" s="17"/>
      <c r="BW15" s="17"/>
    </row>
    <row r="16" spans="1:77" customFormat="1" ht="24" customHeight="1" x14ac:dyDescent="0.2">
      <c r="A16" s="23"/>
      <c r="B16" s="160" t="s">
        <v>37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38"/>
      <c r="N16" s="159" t="s">
        <v>42</v>
      </c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38"/>
      <c r="AU16" s="160" t="s">
        <v>36</v>
      </c>
      <c r="AV16" s="160"/>
      <c r="AW16" s="160"/>
      <c r="AX16" s="160"/>
      <c r="AY16" s="160"/>
      <c r="AZ16" s="160"/>
      <c r="BA16" s="160"/>
      <c r="BB16" s="160"/>
      <c r="BC16" s="19"/>
      <c r="BD16" s="19"/>
      <c r="BE16" s="19"/>
      <c r="BF16" s="19"/>
      <c r="BG16" s="19"/>
      <c r="BH16" s="19"/>
      <c r="BI16" s="19"/>
      <c r="BJ16" s="19"/>
      <c r="BK16" s="22"/>
      <c r="BL16" s="19"/>
      <c r="BM16" s="21"/>
      <c r="BN16" s="21"/>
      <c r="BO16" s="21"/>
      <c r="BP16" s="19"/>
      <c r="BQ16" s="19"/>
      <c r="BR16" s="19"/>
      <c r="BS16" s="19"/>
      <c r="BT16" s="19"/>
      <c r="BU16" s="19"/>
      <c r="BV16" s="19"/>
      <c r="BW16" s="19"/>
    </row>
    <row r="17" spans="1:79" customFormat="1" x14ac:dyDescent="0.2"/>
    <row r="18" spans="1:79" customFormat="1" ht="28.5" customHeight="1" x14ac:dyDescent="0.2">
      <c r="A18" s="16" t="s">
        <v>35</v>
      </c>
      <c r="B18" s="154">
        <v>1417670</v>
      </c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33"/>
      <c r="N18" s="154" t="s">
        <v>54</v>
      </c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32"/>
      <c r="AA18" s="154" t="s">
        <v>55</v>
      </c>
      <c r="AB18" s="155"/>
      <c r="AC18" s="155"/>
      <c r="AD18" s="155"/>
      <c r="AE18" s="155"/>
      <c r="AF18" s="155"/>
      <c r="AG18" s="155"/>
      <c r="AH18" s="155"/>
      <c r="AI18" s="155"/>
      <c r="AJ18" s="32"/>
      <c r="AK18" s="155" t="s">
        <v>74</v>
      </c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32"/>
      <c r="BE18" s="154" t="s">
        <v>68</v>
      </c>
      <c r="BF18" s="155"/>
      <c r="BG18" s="155"/>
      <c r="BH18" s="155"/>
      <c r="BI18" s="155"/>
      <c r="BJ18" s="155"/>
      <c r="BK18" s="155"/>
      <c r="BL18" s="155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</row>
    <row r="19" spans="1:79" customFormat="1" ht="25.5" customHeight="1" x14ac:dyDescent="0.2">
      <c r="B19" s="160" t="s">
        <v>37</v>
      </c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39"/>
      <c r="N19" s="160" t="s">
        <v>38</v>
      </c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40"/>
      <c r="AA19" s="171" t="s">
        <v>39</v>
      </c>
      <c r="AB19" s="171"/>
      <c r="AC19" s="171"/>
      <c r="AD19" s="171"/>
      <c r="AE19" s="171"/>
      <c r="AF19" s="171"/>
      <c r="AG19" s="171"/>
      <c r="AH19" s="171"/>
      <c r="AI19" s="171"/>
      <c r="AJ19" s="40"/>
      <c r="AK19" s="168" t="s">
        <v>40</v>
      </c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40"/>
      <c r="BE19" s="160" t="s">
        <v>41</v>
      </c>
      <c r="BF19" s="160"/>
      <c r="BG19" s="160"/>
      <c r="BH19" s="160"/>
      <c r="BI19" s="160"/>
      <c r="BJ19" s="160"/>
      <c r="BK19" s="160"/>
      <c r="BL19" s="160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</row>
    <row r="20" spans="1:79" ht="6.7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</row>
    <row r="21" spans="1:79" ht="24.95" customHeight="1" x14ac:dyDescent="0.2">
      <c r="A21" s="163" t="s">
        <v>32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2">
        <f>AS21+I22</f>
        <v>25406258.789999999</v>
      </c>
      <c r="V21" s="162"/>
      <c r="W21" s="162"/>
      <c r="X21" s="162"/>
      <c r="Y21" s="162"/>
      <c r="Z21" s="162"/>
      <c r="AA21" s="162"/>
      <c r="AB21" s="162"/>
      <c r="AC21" s="162"/>
      <c r="AD21" s="162"/>
      <c r="AE21" s="170" t="s">
        <v>33</v>
      </c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62">
        <v>0</v>
      </c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84" t="s">
        <v>9</v>
      </c>
      <c r="BE21" s="84"/>
      <c r="BF21" s="84"/>
      <c r="BG21" s="84"/>
      <c r="BH21" s="84"/>
      <c r="BI21" s="84"/>
      <c r="BJ21" s="84"/>
      <c r="BK21" s="84"/>
      <c r="BL21" s="84"/>
    </row>
    <row r="22" spans="1:79" ht="24.95" customHeight="1" x14ac:dyDescent="0.2">
      <c r="A22" s="84" t="s">
        <v>8</v>
      </c>
      <c r="B22" s="84"/>
      <c r="C22" s="84"/>
      <c r="D22" s="84"/>
      <c r="E22" s="84"/>
      <c r="F22" s="84"/>
      <c r="G22" s="84"/>
      <c r="H22" s="84"/>
      <c r="I22" s="162">
        <f>AW70</f>
        <v>25406258.789999999</v>
      </c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84" t="s">
        <v>10</v>
      </c>
      <c r="U22" s="84"/>
      <c r="V22" s="84"/>
      <c r="W22" s="84"/>
      <c r="X22" s="8"/>
      <c r="Y22" s="8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9"/>
      <c r="AO22" s="9"/>
      <c r="AP22" s="9"/>
      <c r="AQ22" s="9"/>
      <c r="AR22" s="9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9"/>
      <c r="BE22" s="9"/>
      <c r="BF22" s="9"/>
      <c r="BG22" s="9"/>
      <c r="BH22" s="9"/>
      <c r="BI22" s="9"/>
      <c r="BJ22" s="5"/>
      <c r="BK22" s="5"/>
      <c r="BL22" s="5"/>
    </row>
    <row r="23" spans="1:79" ht="12.75" customHeight="1" x14ac:dyDescent="0.2">
      <c r="A23" s="4"/>
      <c r="B23" s="4"/>
      <c r="C23" s="4"/>
      <c r="D23" s="4"/>
      <c r="E23" s="4"/>
      <c r="F23" s="4"/>
      <c r="G23" s="4"/>
      <c r="H23" s="4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4"/>
      <c r="U23" s="4"/>
      <c r="V23" s="4"/>
      <c r="W23" s="4"/>
      <c r="X23" s="8"/>
      <c r="Y23" s="8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9"/>
      <c r="AO23" s="9"/>
      <c r="AP23" s="9"/>
      <c r="AQ23" s="9"/>
      <c r="AR23" s="9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9"/>
      <c r="BE23" s="9"/>
      <c r="BF23" s="9"/>
      <c r="BG23" s="9"/>
      <c r="BH23" s="9"/>
      <c r="BI23" s="9"/>
      <c r="BJ23" s="5"/>
      <c r="BK23" s="5"/>
      <c r="BL23" s="5"/>
    </row>
    <row r="24" spans="1:79" ht="15.75" customHeight="1" x14ac:dyDescent="0.2">
      <c r="A24" s="94" t="s">
        <v>20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</row>
    <row r="25" spans="1:79" ht="128.25" customHeight="1" x14ac:dyDescent="0.2">
      <c r="A25" s="169" t="s">
        <v>160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</row>
    <row r="26" spans="1:79" ht="9.75" customHeight="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</row>
    <row r="27" spans="1:79" ht="19.5" customHeight="1" x14ac:dyDescent="0.2">
      <c r="A27" s="84" t="s">
        <v>19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</row>
    <row r="28" spans="1:79" ht="19.5" customHeight="1" x14ac:dyDescent="0.2">
      <c r="A28" s="92" t="s">
        <v>14</v>
      </c>
      <c r="B28" s="92"/>
      <c r="C28" s="92"/>
      <c r="D28" s="92"/>
      <c r="E28" s="92"/>
      <c r="F28" s="92"/>
      <c r="G28" s="88" t="s">
        <v>23</v>
      </c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90"/>
    </row>
    <row r="29" spans="1:79" ht="18" customHeight="1" x14ac:dyDescent="0.2">
      <c r="A29" s="92">
        <v>1</v>
      </c>
      <c r="B29" s="92"/>
      <c r="C29" s="92"/>
      <c r="D29" s="92"/>
      <c r="E29" s="92"/>
      <c r="F29" s="92"/>
      <c r="G29" s="88">
        <v>2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90"/>
    </row>
    <row r="30" spans="1:79" ht="18" customHeight="1" x14ac:dyDescent="0.2">
      <c r="A30" s="92">
        <v>1</v>
      </c>
      <c r="B30" s="92"/>
      <c r="C30" s="92"/>
      <c r="D30" s="92"/>
      <c r="E30" s="92"/>
      <c r="F30" s="92"/>
      <c r="G30" s="156" t="s">
        <v>45</v>
      </c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7"/>
      <c r="CA30" s="1" t="s">
        <v>31</v>
      </c>
    </row>
    <row r="31" spans="1:79" ht="9.75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</row>
    <row r="32" spans="1:79" ht="17.25" customHeight="1" x14ac:dyDescent="0.2">
      <c r="A32" s="84" t="s">
        <v>21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</row>
    <row r="33" spans="1:80" ht="18.75" customHeight="1" x14ac:dyDescent="0.2">
      <c r="A33" s="164" t="s">
        <v>51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</row>
    <row r="34" spans="1:80" ht="8.2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80" ht="19.5" customHeight="1" x14ac:dyDescent="0.2">
      <c r="A35" s="84" t="s">
        <v>22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</row>
    <row r="36" spans="1:80" ht="18" customHeight="1" x14ac:dyDescent="0.2">
      <c r="A36" s="92" t="s">
        <v>14</v>
      </c>
      <c r="B36" s="92"/>
      <c r="C36" s="92"/>
      <c r="D36" s="92"/>
      <c r="E36" s="92"/>
      <c r="F36" s="92"/>
      <c r="G36" s="88" t="s">
        <v>11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90"/>
    </row>
    <row r="37" spans="1:80" ht="18" customHeight="1" x14ac:dyDescent="0.2">
      <c r="A37" s="92">
        <v>1</v>
      </c>
      <c r="B37" s="92"/>
      <c r="C37" s="92"/>
      <c r="D37" s="92"/>
      <c r="E37" s="92"/>
      <c r="F37" s="92"/>
      <c r="G37" s="88">
        <v>2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90"/>
    </row>
    <row r="38" spans="1:80" ht="18" customHeight="1" x14ac:dyDescent="0.2">
      <c r="A38" s="92">
        <v>1</v>
      </c>
      <c r="B38" s="92"/>
      <c r="C38" s="92"/>
      <c r="D38" s="92"/>
      <c r="E38" s="92"/>
      <c r="F38" s="92"/>
      <c r="G38" s="165" t="s">
        <v>90</v>
      </c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6"/>
    </row>
    <row r="39" spans="1:80" ht="18" customHeight="1" x14ac:dyDescent="0.2">
      <c r="A39" s="92">
        <v>2</v>
      </c>
      <c r="B39" s="92"/>
      <c r="C39" s="92"/>
      <c r="D39" s="92"/>
      <c r="E39" s="92"/>
      <c r="F39" s="92"/>
      <c r="G39" s="167" t="s">
        <v>131</v>
      </c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</row>
    <row r="40" spans="1:80" ht="18" customHeight="1" x14ac:dyDescent="0.2">
      <c r="A40" s="92">
        <v>3</v>
      </c>
      <c r="B40" s="92"/>
      <c r="C40" s="92"/>
      <c r="D40" s="92"/>
      <c r="E40" s="92"/>
      <c r="F40" s="92"/>
      <c r="G40" s="229" t="s">
        <v>161</v>
      </c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  <c r="AU40" s="230"/>
      <c r="AV40" s="230"/>
      <c r="AW40" s="230"/>
      <c r="AX40" s="230"/>
      <c r="AY40" s="230"/>
      <c r="AZ40" s="230"/>
      <c r="BA40" s="230"/>
      <c r="BB40" s="230"/>
      <c r="BC40" s="230"/>
      <c r="BD40" s="230"/>
      <c r="BE40" s="230"/>
      <c r="BF40" s="230"/>
      <c r="BG40" s="230"/>
      <c r="BH40" s="230"/>
      <c r="BI40" s="230"/>
      <c r="BJ40" s="230"/>
      <c r="BK40" s="230"/>
      <c r="BL40" s="231"/>
    </row>
    <row r="41" spans="1:80" ht="7.5" customHeigh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80" ht="15.75" customHeight="1" x14ac:dyDescent="0.2">
      <c r="A42" s="84" t="s">
        <v>24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</row>
    <row r="43" spans="1:80" ht="15" customHeight="1" x14ac:dyDescent="0.2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BA43" s="14"/>
      <c r="BB43" s="14"/>
      <c r="BC43" s="14"/>
      <c r="BD43" s="14"/>
      <c r="BE43" s="93" t="s">
        <v>59</v>
      </c>
      <c r="BF43" s="93"/>
      <c r="BG43" s="93"/>
      <c r="BH43" s="93"/>
      <c r="BI43" s="93"/>
      <c r="BJ43" s="93"/>
      <c r="BK43" s="93"/>
      <c r="BL43" s="93"/>
    </row>
    <row r="44" spans="1:80" ht="15.95" customHeight="1" x14ac:dyDescent="0.2">
      <c r="A44" s="92" t="s">
        <v>14</v>
      </c>
      <c r="B44" s="92"/>
      <c r="C44" s="92"/>
      <c r="D44" s="189" t="s">
        <v>12</v>
      </c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1"/>
      <c r="AO44" s="92" t="s">
        <v>15</v>
      </c>
      <c r="AP44" s="92"/>
      <c r="AQ44" s="92"/>
      <c r="AR44" s="92"/>
      <c r="AS44" s="92"/>
      <c r="AT44" s="92"/>
      <c r="AU44" s="92"/>
      <c r="AV44" s="92"/>
      <c r="AW44" s="92" t="s">
        <v>16</v>
      </c>
      <c r="AX44" s="92"/>
      <c r="AY44" s="92"/>
      <c r="AZ44" s="92"/>
      <c r="BA44" s="92"/>
      <c r="BB44" s="92"/>
      <c r="BC44" s="92"/>
      <c r="BD44" s="92"/>
      <c r="BE44" s="92" t="s">
        <v>13</v>
      </c>
      <c r="BF44" s="92"/>
      <c r="BG44" s="92"/>
      <c r="BH44" s="92"/>
      <c r="BI44" s="92"/>
      <c r="BJ44" s="92"/>
      <c r="BK44" s="92"/>
      <c r="BL44" s="92"/>
    </row>
    <row r="45" spans="1:80" ht="9" customHeight="1" x14ac:dyDescent="0.2">
      <c r="A45" s="92"/>
      <c r="B45" s="92"/>
      <c r="C45" s="92"/>
      <c r="D45" s="192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4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</row>
    <row r="46" spans="1:80" ht="15.75" x14ac:dyDescent="0.2">
      <c r="A46" s="92">
        <v>1</v>
      </c>
      <c r="B46" s="92"/>
      <c r="C46" s="92"/>
      <c r="D46" s="88">
        <v>2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90"/>
      <c r="AO46" s="92">
        <v>3</v>
      </c>
      <c r="AP46" s="92"/>
      <c r="AQ46" s="92"/>
      <c r="AR46" s="92"/>
      <c r="AS46" s="92"/>
      <c r="AT46" s="92"/>
      <c r="AU46" s="92"/>
      <c r="AV46" s="92"/>
      <c r="AW46" s="92">
        <v>4</v>
      </c>
      <c r="AX46" s="92"/>
      <c r="AY46" s="92"/>
      <c r="AZ46" s="92"/>
      <c r="BA46" s="92"/>
      <c r="BB46" s="92"/>
      <c r="BC46" s="92"/>
      <c r="BD46" s="92"/>
      <c r="BE46" s="92">
        <v>5</v>
      </c>
      <c r="BF46" s="92"/>
      <c r="BG46" s="92"/>
      <c r="BH46" s="92"/>
      <c r="BI46" s="92"/>
      <c r="BJ46" s="92"/>
      <c r="BK46" s="92"/>
      <c r="BL46" s="92"/>
    </row>
    <row r="47" spans="1:80" ht="22.5" customHeight="1" x14ac:dyDescent="0.2">
      <c r="A47" s="77">
        <v>1</v>
      </c>
      <c r="B47" s="77"/>
      <c r="C47" s="77"/>
      <c r="D47" s="70" t="s">
        <v>79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2"/>
      <c r="AO47" s="73"/>
      <c r="AP47" s="73"/>
      <c r="AQ47" s="73"/>
      <c r="AR47" s="73"/>
      <c r="AS47" s="73"/>
      <c r="AT47" s="73"/>
      <c r="AU47" s="73"/>
      <c r="AV47" s="73"/>
      <c r="AW47" s="91">
        <f>SUM(AW48:BD61)</f>
        <v>19113369.66</v>
      </c>
      <c r="AX47" s="91"/>
      <c r="AY47" s="91"/>
      <c r="AZ47" s="91"/>
      <c r="BA47" s="91"/>
      <c r="BB47" s="91"/>
      <c r="BC47" s="91"/>
      <c r="BD47" s="91"/>
      <c r="BE47" s="91">
        <f>AO47+AW47</f>
        <v>19113369.66</v>
      </c>
      <c r="BF47" s="91"/>
      <c r="BG47" s="91"/>
      <c r="BH47" s="91"/>
      <c r="BI47" s="91"/>
      <c r="BJ47" s="91"/>
      <c r="BK47" s="91"/>
      <c r="BL47" s="91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</row>
    <row r="48" spans="1:80" ht="33.75" customHeight="1" x14ac:dyDescent="0.2">
      <c r="A48" s="67" t="s">
        <v>71</v>
      </c>
      <c r="B48" s="68"/>
      <c r="C48" s="69"/>
      <c r="D48" s="195" t="s">
        <v>96</v>
      </c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7"/>
      <c r="AO48" s="73"/>
      <c r="AP48" s="73"/>
      <c r="AQ48" s="73"/>
      <c r="AR48" s="73"/>
      <c r="AS48" s="73"/>
      <c r="AT48" s="73"/>
      <c r="AU48" s="73"/>
      <c r="AV48" s="73"/>
      <c r="AW48" s="74">
        <f>385006</f>
        <v>385006</v>
      </c>
      <c r="AX48" s="75"/>
      <c r="AY48" s="75"/>
      <c r="AZ48" s="75"/>
      <c r="BA48" s="75"/>
      <c r="BB48" s="75"/>
      <c r="BC48" s="75"/>
      <c r="BD48" s="76"/>
      <c r="BE48" s="83">
        <f t="shared" ref="BE48:BE54" si="0">AW48</f>
        <v>385006</v>
      </c>
      <c r="BF48" s="83"/>
      <c r="BG48" s="83"/>
      <c r="BH48" s="83"/>
      <c r="BI48" s="83"/>
      <c r="BJ48" s="83"/>
      <c r="BK48" s="83"/>
      <c r="BL48" s="83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</row>
    <row r="49" spans="1:80" ht="19.5" customHeight="1" x14ac:dyDescent="0.2">
      <c r="A49" s="67" t="s">
        <v>91</v>
      </c>
      <c r="B49" s="68"/>
      <c r="C49" s="69"/>
      <c r="D49" s="151" t="s">
        <v>82</v>
      </c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3"/>
      <c r="AO49" s="73"/>
      <c r="AP49" s="73"/>
      <c r="AQ49" s="73"/>
      <c r="AR49" s="73"/>
      <c r="AS49" s="73"/>
      <c r="AT49" s="73"/>
      <c r="AU49" s="73"/>
      <c r="AV49" s="73"/>
      <c r="AW49" s="74">
        <f>8853638</f>
        <v>8853638</v>
      </c>
      <c r="AX49" s="75"/>
      <c r="AY49" s="75"/>
      <c r="AZ49" s="75"/>
      <c r="BA49" s="75"/>
      <c r="BB49" s="75"/>
      <c r="BC49" s="75"/>
      <c r="BD49" s="76"/>
      <c r="BE49" s="83">
        <f t="shared" si="0"/>
        <v>8853638</v>
      </c>
      <c r="BF49" s="83"/>
      <c r="BG49" s="83"/>
      <c r="BH49" s="83"/>
      <c r="BI49" s="83"/>
      <c r="BJ49" s="83"/>
      <c r="BK49" s="83"/>
      <c r="BL49" s="83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</row>
    <row r="50" spans="1:80" ht="19.5" customHeight="1" x14ac:dyDescent="0.2">
      <c r="A50" s="67" t="s">
        <v>92</v>
      </c>
      <c r="B50" s="68"/>
      <c r="C50" s="69"/>
      <c r="D50" s="151" t="s">
        <v>83</v>
      </c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3"/>
      <c r="AO50" s="73"/>
      <c r="AP50" s="73"/>
      <c r="AQ50" s="73"/>
      <c r="AR50" s="73"/>
      <c r="AS50" s="73"/>
      <c r="AT50" s="73"/>
      <c r="AU50" s="73"/>
      <c r="AV50" s="73"/>
      <c r="AW50" s="74">
        <v>350000</v>
      </c>
      <c r="AX50" s="75"/>
      <c r="AY50" s="75"/>
      <c r="AZ50" s="75"/>
      <c r="BA50" s="75"/>
      <c r="BB50" s="75"/>
      <c r="BC50" s="75"/>
      <c r="BD50" s="76"/>
      <c r="BE50" s="83">
        <f t="shared" si="0"/>
        <v>350000</v>
      </c>
      <c r="BF50" s="83"/>
      <c r="BG50" s="83"/>
      <c r="BH50" s="83"/>
      <c r="BI50" s="83"/>
      <c r="BJ50" s="83"/>
      <c r="BK50" s="83"/>
      <c r="BL50" s="83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</row>
    <row r="51" spans="1:80" ht="19.5" customHeight="1" x14ac:dyDescent="0.2">
      <c r="A51" s="67" t="s">
        <v>93</v>
      </c>
      <c r="B51" s="68"/>
      <c r="C51" s="69"/>
      <c r="D51" s="151" t="s">
        <v>84</v>
      </c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3"/>
      <c r="AO51" s="73"/>
      <c r="AP51" s="73"/>
      <c r="AQ51" s="73"/>
      <c r="AR51" s="73"/>
      <c r="AS51" s="73"/>
      <c r="AT51" s="73"/>
      <c r="AU51" s="73"/>
      <c r="AV51" s="73"/>
      <c r="AW51" s="74">
        <f>498952-107538.4</f>
        <v>391413.6</v>
      </c>
      <c r="AX51" s="75"/>
      <c r="AY51" s="75"/>
      <c r="AZ51" s="75"/>
      <c r="BA51" s="75"/>
      <c r="BB51" s="75"/>
      <c r="BC51" s="75"/>
      <c r="BD51" s="76"/>
      <c r="BE51" s="83">
        <f t="shared" si="0"/>
        <v>391413.6</v>
      </c>
      <c r="BF51" s="83"/>
      <c r="BG51" s="83"/>
      <c r="BH51" s="83"/>
      <c r="BI51" s="83"/>
      <c r="BJ51" s="83"/>
      <c r="BK51" s="83"/>
      <c r="BL51" s="83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</row>
    <row r="52" spans="1:80" ht="19.5" customHeight="1" x14ac:dyDescent="0.2">
      <c r="A52" s="67" t="s">
        <v>94</v>
      </c>
      <c r="B52" s="68"/>
      <c r="C52" s="69"/>
      <c r="D52" s="151" t="s">
        <v>85</v>
      </c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3"/>
      <c r="AO52" s="73"/>
      <c r="AP52" s="73"/>
      <c r="AQ52" s="73"/>
      <c r="AR52" s="73"/>
      <c r="AS52" s="73"/>
      <c r="AT52" s="73"/>
      <c r="AU52" s="73"/>
      <c r="AV52" s="73"/>
      <c r="AW52" s="74">
        <f>1056032-284708</f>
        <v>771324</v>
      </c>
      <c r="AX52" s="75"/>
      <c r="AY52" s="75"/>
      <c r="AZ52" s="75"/>
      <c r="BA52" s="75"/>
      <c r="BB52" s="75"/>
      <c r="BC52" s="75"/>
      <c r="BD52" s="76"/>
      <c r="BE52" s="83">
        <f t="shared" si="0"/>
        <v>771324</v>
      </c>
      <c r="BF52" s="83"/>
      <c r="BG52" s="83"/>
      <c r="BH52" s="83"/>
      <c r="BI52" s="83"/>
      <c r="BJ52" s="83"/>
      <c r="BK52" s="83"/>
      <c r="BL52" s="83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</row>
    <row r="53" spans="1:80" ht="19.5" customHeight="1" x14ac:dyDescent="0.2">
      <c r="A53" s="67" t="s">
        <v>95</v>
      </c>
      <c r="B53" s="68"/>
      <c r="C53" s="69"/>
      <c r="D53" s="151" t="s">
        <v>86</v>
      </c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3"/>
      <c r="AO53" s="73"/>
      <c r="AP53" s="73"/>
      <c r="AQ53" s="73"/>
      <c r="AR53" s="73"/>
      <c r="AS53" s="73"/>
      <c r="AT53" s="73"/>
      <c r="AU53" s="73"/>
      <c r="AV53" s="73"/>
      <c r="AW53" s="74">
        <v>278823</v>
      </c>
      <c r="AX53" s="75"/>
      <c r="AY53" s="75"/>
      <c r="AZ53" s="75"/>
      <c r="BA53" s="75"/>
      <c r="BB53" s="75"/>
      <c r="BC53" s="75"/>
      <c r="BD53" s="76"/>
      <c r="BE53" s="83">
        <f t="shared" si="0"/>
        <v>278823</v>
      </c>
      <c r="BF53" s="83"/>
      <c r="BG53" s="83"/>
      <c r="BH53" s="83"/>
      <c r="BI53" s="83"/>
      <c r="BJ53" s="83"/>
      <c r="BK53" s="83"/>
      <c r="BL53" s="83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</row>
    <row r="54" spans="1:80" ht="36" customHeight="1" x14ac:dyDescent="0.2">
      <c r="A54" s="67" t="s">
        <v>102</v>
      </c>
      <c r="B54" s="68"/>
      <c r="C54" s="69"/>
      <c r="D54" s="195" t="s">
        <v>103</v>
      </c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7"/>
      <c r="AO54" s="73"/>
      <c r="AP54" s="73"/>
      <c r="AQ54" s="73"/>
      <c r="AR54" s="73"/>
      <c r="AS54" s="73"/>
      <c r="AT54" s="73"/>
      <c r="AU54" s="73"/>
      <c r="AV54" s="73"/>
      <c r="AW54" s="74">
        <f>502490-47971.94</f>
        <v>454518.06</v>
      </c>
      <c r="AX54" s="75"/>
      <c r="AY54" s="75"/>
      <c r="AZ54" s="75"/>
      <c r="BA54" s="75"/>
      <c r="BB54" s="75"/>
      <c r="BC54" s="75"/>
      <c r="BD54" s="76"/>
      <c r="BE54" s="83">
        <f t="shared" si="0"/>
        <v>454518.06</v>
      </c>
      <c r="BF54" s="83"/>
      <c r="BG54" s="83"/>
      <c r="BH54" s="83"/>
      <c r="BI54" s="83"/>
      <c r="BJ54" s="83"/>
      <c r="BK54" s="83"/>
      <c r="BL54" s="83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</row>
    <row r="55" spans="1:80" ht="21.75" customHeight="1" x14ac:dyDescent="0.2">
      <c r="A55" s="67" t="s">
        <v>158</v>
      </c>
      <c r="B55" s="68"/>
      <c r="C55" s="69"/>
      <c r="D55" s="208" t="s">
        <v>122</v>
      </c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  <c r="AH55" s="209"/>
      <c r="AI55" s="209"/>
      <c r="AJ55" s="209"/>
      <c r="AK55" s="209"/>
      <c r="AL55" s="209"/>
      <c r="AM55" s="209"/>
      <c r="AN55" s="210"/>
      <c r="AO55" s="73"/>
      <c r="AP55" s="73"/>
      <c r="AQ55" s="73"/>
      <c r="AR55" s="73"/>
      <c r="AS55" s="73"/>
      <c r="AT55" s="73"/>
      <c r="AU55" s="73"/>
      <c r="AV55" s="73"/>
      <c r="AW55" s="74">
        <f>2000000+4240800-50000</f>
        <v>6190800</v>
      </c>
      <c r="AX55" s="75"/>
      <c r="AY55" s="75"/>
      <c r="AZ55" s="75"/>
      <c r="BA55" s="75"/>
      <c r="BB55" s="75"/>
      <c r="BC55" s="75"/>
      <c r="BD55" s="76"/>
      <c r="BE55" s="83">
        <f>AW55</f>
        <v>6190800</v>
      </c>
      <c r="BF55" s="83"/>
      <c r="BG55" s="83"/>
      <c r="BH55" s="83"/>
      <c r="BI55" s="83"/>
      <c r="BJ55" s="83"/>
      <c r="BK55" s="83"/>
      <c r="BL55" s="83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</row>
    <row r="56" spans="1:80" ht="20.100000000000001" customHeight="1" x14ac:dyDescent="0.2">
      <c r="A56" s="67" t="s">
        <v>116</v>
      </c>
      <c r="B56" s="68"/>
      <c r="C56" s="69"/>
      <c r="D56" s="78" t="s">
        <v>123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80"/>
      <c r="AO56" s="73"/>
      <c r="AP56" s="73"/>
      <c r="AQ56" s="73"/>
      <c r="AR56" s="73"/>
      <c r="AS56" s="73"/>
      <c r="AT56" s="73"/>
      <c r="AU56" s="73"/>
      <c r="AV56" s="73"/>
      <c r="AW56" s="74">
        <v>738847</v>
      </c>
      <c r="AX56" s="75"/>
      <c r="AY56" s="75"/>
      <c r="AZ56" s="75"/>
      <c r="BA56" s="75"/>
      <c r="BB56" s="75"/>
      <c r="BC56" s="75"/>
      <c r="BD56" s="76"/>
      <c r="BE56" s="83">
        <f>AW56</f>
        <v>738847</v>
      </c>
      <c r="BF56" s="83"/>
      <c r="BG56" s="83"/>
      <c r="BH56" s="83"/>
      <c r="BI56" s="83"/>
      <c r="BJ56" s="83"/>
      <c r="BK56" s="83"/>
      <c r="BL56" s="83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</row>
    <row r="57" spans="1:80" ht="20.100000000000001" customHeight="1" x14ac:dyDescent="0.2">
      <c r="A57" s="67" t="s">
        <v>117</v>
      </c>
      <c r="B57" s="68"/>
      <c r="C57" s="69"/>
      <c r="D57" s="78" t="s">
        <v>124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80"/>
      <c r="AO57" s="73"/>
      <c r="AP57" s="73"/>
      <c r="AQ57" s="73"/>
      <c r="AR57" s="73"/>
      <c r="AS57" s="73"/>
      <c r="AT57" s="73"/>
      <c r="AU57" s="73"/>
      <c r="AV57" s="73"/>
      <c r="AW57" s="61">
        <v>82800</v>
      </c>
      <c r="AX57" s="62"/>
      <c r="AY57" s="62"/>
      <c r="AZ57" s="62"/>
      <c r="BA57" s="62"/>
      <c r="BB57" s="62"/>
      <c r="BC57" s="62"/>
      <c r="BD57" s="63"/>
      <c r="BE57" s="83">
        <f>AW57</f>
        <v>82800</v>
      </c>
      <c r="BF57" s="83"/>
      <c r="BG57" s="83"/>
      <c r="BH57" s="83"/>
      <c r="BI57" s="83"/>
      <c r="BJ57" s="83"/>
      <c r="BK57" s="83"/>
      <c r="BL57" s="83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</row>
    <row r="58" spans="1:80" ht="20.100000000000001" customHeight="1" x14ac:dyDescent="0.2">
      <c r="A58" s="67" t="s">
        <v>118</v>
      </c>
      <c r="B58" s="68"/>
      <c r="C58" s="69"/>
      <c r="D58" s="78" t="s">
        <v>125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80"/>
      <c r="AO58" s="73"/>
      <c r="AP58" s="73"/>
      <c r="AQ58" s="73"/>
      <c r="AR58" s="73"/>
      <c r="AS58" s="73"/>
      <c r="AT58" s="73"/>
      <c r="AU58" s="73"/>
      <c r="AV58" s="73"/>
      <c r="AW58" s="61">
        <v>115800</v>
      </c>
      <c r="AX58" s="62"/>
      <c r="AY58" s="62"/>
      <c r="AZ58" s="62"/>
      <c r="BA58" s="62"/>
      <c r="BB58" s="62"/>
      <c r="BC58" s="62"/>
      <c r="BD58" s="63"/>
      <c r="BE58" s="83">
        <f>AW58</f>
        <v>115800</v>
      </c>
      <c r="BF58" s="83"/>
      <c r="BG58" s="83"/>
      <c r="BH58" s="83"/>
      <c r="BI58" s="83"/>
      <c r="BJ58" s="83"/>
      <c r="BK58" s="83"/>
      <c r="BL58" s="83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</row>
    <row r="59" spans="1:80" ht="20.100000000000001" customHeight="1" x14ac:dyDescent="0.2">
      <c r="A59" s="67" t="s">
        <v>119</v>
      </c>
      <c r="B59" s="68"/>
      <c r="C59" s="69"/>
      <c r="D59" s="78" t="s">
        <v>126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80"/>
      <c r="AO59" s="73"/>
      <c r="AP59" s="73"/>
      <c r="AQ59" s="73"/>
      <c r="AR59" s="73"/>
      <c r="AS59" s="73"/>
      <c r="AT59" s="73"/>
      <c r="AU59" s="73"/>
      <c r="AV59" s="73"/>
      <c r="AW59" s="61">
        <v>118800</v>
      </c>
      <c r="AX59" s="62"/>
      <c r="AY59" s="62"/>
      <c r="AZ59" s="62"/>
      <c r="BA59" s="62"/>
      <c r="BB59" s="62"/>
      <c r="BC59" s="62"/>
      <c r="BD59" s="63"/>
      <c r="BE59" s="83">
        <f>AW59</f>
        <v>118800</v>
      </c>
      <c r="BF59" s="83"/>
      <c r="BG59" s="83"/>
      <c r="BH59" s="83"/>
      <c r="BI59" s="83"/>
      <c r="BJ59" s="83"/>
      <c r="BK59" s="83"/>
      <c r="BL59" s="83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</row>
    <row r="60" spans="1:80" ht="20.100000000000001" customHeight="1" x14ac:dyDescent="0.2">
      <c r="A60" s="67" t="s">
        <v>120</v>
      </c>
      <c r="B60" s="68"/>
      <c r="C60" s="69"/>
      <c r="D60" s="78" t="s">
        <v>127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80"/>
      <c r="AO60" s="73"/>
      <c r="AP60" s="73"/>
      <c r="AQ60" s="73"/>
      <c r="AR60" s="73"/>
      <c r="AS60" s="73"/>
      <c r="AT60" s="73"/>
      <c r="AU60" s="73"/>
      <c r="AV60" s="73"/>
      <c r="AW60" s="61">
        <v>198000</v>
      </c>
      <c r="AX60" s="62"/>
      <c r="AY60" s="62"/>
      <c r="AZ60" s="62"/>
      <c r="BA60" s="62"/>
      <c r="BB60" s="62"/>
      <c r="BC60" s="62"/>
      <c r="BD60" s="63"/>
      <c r="BE60" s="83">
        <f t="shared" ref="BE60:BE65" si="1">AW60</f>
        <v>198000</v>
      </c>
      <c r="BF60" s="83"/>
      <c r="BG60" s="83"/>
      <c r="BH60" s="83"/>
      <c r="BI60" s="83"/>
      <c r="BJ60" s="83"/>
      <c r="BK60" s="83"/>
      <c r="BL60" s="83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</row>
    <row r="61" spans="1:80" ht="20.100000000000001" customHeight="1" x14ac:dyDescent="0.2">
      <c r="A61" s="67" t="s">
        <v>121</v>
      </c>
      <c r="B61" s="68"/>
      <c r="C61" s="69"/>
      <c r="D61" s="78" t="s">
        <v>128</v>
      </c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80"/>
      <c r="AO61" s="73"/>
      <c r="AP61" s="73"/>
      <c r="AQ61" s="73"/>
      <c r="AR61" s="73"/>
      <c r="AS61" s="73"/>
      <c r="AT61" s="73"/>
      <c r="AU61" s="73"/>
      <c r="AV61" s="73"/>
      <c r="AW61" s="61">
        <v>183600</v>
      </c>
      <c r="AX61" s="62"/>
      <c r="AY61" s="62"/>
      <c r="AZ61" s="62"/>
      <c r="BA61" s="62"/>
      <c r="BB61" s="62"/>
      <c r="BC61" s="62"/>
      <c r="BD61" s="63"/>
      <c r="BE61" s="83">
        <f t="shared" si="1"/>
        <v>183600</v>
      </c>
      <c r="BF61" s="83"/>
      <c r="BG61" s="83"/>
      <c r="BH61" s="83"/>
      <c r="BI61" s="83"/>
      <c r="BJ61" s="83"/>
      <c r="BK61" s="83"/>
      <c r="BL61" s="83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</row>
    <row r="62" spans="1:80" ht="27.75" hidden="1" customHeight="1" x14ac:dyDescent="0.2">
      <c r="A62" s="77"/>
      <c r="B62" s="77"/>
      <c r="C62" s="77"/>
      <c r="D62" s="70" t="s">
        <v>88</v>
      </c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2"/>
      <c r="AO62" s="98"/>
      <c r="AP62" s="98"/>
      <c r="AQ62" s="98"/>
      <c r="AR62" s="98"/>
      <c r="AS62" s="98"/>
      <c r="AT62" s="98"/>
      <c r="AU62" s="98"/>
      <c r="AV62" s="98"/>
      <c r="AW62" s="85">
        <f>AW63</f>
        <v>0</v>
      </c>
      <c r="AX62" s="86"/>
      <c r="AY62" s="86"/>
      <c r="AZ62" s="86"/>
      <c r="BA62" s="86"/>
      <c r="BB62" s="86"/>
      <c r="BC62" s="86"/>
      <c r="BD62" s="87"/>
      <c r="BE62" s="91">
        <f t="shared" si="1"/>
        <v>0</v>
      </c>
      <c r="BF62" s="91"/>
      <c r="BG62" s="91"/>
      <c r="BH62" s="91"/>
      <c r="BI62" s="91"/>
      <c r="BJ62" s="91"/>
      <c r="BK62" s="91"/>
      <c r="BL62" s="91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</row>
    <row r="63" spans="1:80" ht="24" hidden="1" customHeight="1" x14ac:dyDescent="0.2">
      <c r="A63" s="67"/>
      <c r="B63" s="68"/>
      <c r="C63" s="69"/>
      <c r="D63" s="205" t="s">
        <v>87</v>
      </c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7"/>
      <c r="AO63" s="73"/>
      <c r="AP63" s="73"/>
      <c r="AQ63" s="73"/>
      <c r="AR63" s="73"/>
      <c r="AS63" s="73"/>
      <c r="AT63" s="73"/>
      <c r="AU63" s="73"/>
      <c r="AV63" s="73"/>
      <c r="AW63" s="74">
        <f>50400-50400</f>
        <v>0</v>
      </c>
      <c r="AX63" s="75"/>
      <c r="AY63" s="75"/>
      <c r="AZ63" s="75"/>
      <c r="BA63" s="75"/>
      <c r="BB63" s="75"/>
      <c r="BC63" s="75"/>
      <c r="BD63" s="76"/>
      <c r="BE63" s="83">
        <f t="shared" si="1"/>
        <v>0</v>
      </c>
      <c r="BF63" s="83"/>
      <c r="BG63" s="83"/>
      <c r="BH63" s="83"/>
      <c r="BI63" s="83"/>
      <c r="BJ63" s="83"/>
      <c r="BK63" s="83"/>
      <c r="BL63" s="83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</row>
    <row r="64" spans="1:80" ht="21.75" customHeight="1" x14ac:dyDescent="0.2">
      <c r="A64" s="64" t="s">
        <v>130</v>
      </c>
      <c r="B64" s="65"/>
      <c r="C64" s="66"/>
      <c r="D64" s="99" t="s">
        <v>106</v>
      </c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1"/>
      <c r="AO64" s="73"/>
      <c r="AP64" s="73"/>
      <c r="AQ64" s="73"/>
      <c r="AR64" s="73"/>
      <c r="AS64" s="73"/>
      <c r="AT64" s="73"/>
      <c r="AU64" s="73"/>
      <c r="AV64" s="73"/>
      <c r="AW64" s="85">
        <f>AW65+AW66+AW67</f>
        <v>5410889.1299999999</v>
      </c>
      <c r="AX64" s="86"/>
      <c r="AY64" s="86"/>
      <c r="AZ64" s="86"/>
      <c r="BA64" s="86"/>
      <c r="BB64" s="86"/>
      <c r="BC64" s="86"/>
      <c r="BD64" s="87"/>
      <c r="BE64" s="91">
        <f t="shared" si="1"/>
        <v>5410889.1299999999</v>
      </c>
      <c r="BF64" s="91"/>
      <c r="BG64" s="91"/>
      <c r="BH64" s="91"/>
      <c r="BI64" s="91"/>
      <c r="BJ64" s="91"/>
      <c r="BK64" s="91"/>
      <c r="BL64" s="91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</row>
    <row r="65" spans="1:80" ht="36" customHeight="1" x14ac:dyDescent="0.2">
      <c r="A65" s="67" t="s">
        <v>72</v>
      </c>
      <c r="B65" s="68"/>
      <c r="C65" s="69"/>
      <c r="D65" s="151" t="s">
        <v>109</v>
      </c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3"/>
      <c r="AO65" s="73"/>
      <c r="AP65" s="73"/>
      <c r="AQ65" s="73"/>
      <c r="AR65" s="73"/>
      <c r="AS65" s="73"/>
      <c r="AT65" s="73"/>
      <c r="AU65" s="73"/>
      <c r="AV65" s="73"/>
      <c r="AW65" s="74">
        <f>498900-93808</f>
        <v>405092</v>
      </c>
      <c r="AX65" s="75"/>
      <c r="AY65" s="75"/>
      <c r="AZ65" s="75"/>
      <c r="BA65" s="75"/>
      <c r="BB65" s="75"/>
      <c r="BC65" s="75"/>
      <c r="BD65" s="76"/>
      <c r="BE65" s="83">
        <f t="shared" si="1"/>
        <v>405092</v>
      </c>
      <c r="BF65" s="83"/>
      <c r="BG65" s="83"/>
      <c r="BH65" s="83"/>
      <c r="BI65" s="83"/>
      <c r="BJ65" s="83"/>
      <c r="BK65" s="83"/>
      <c r="BL65" s="83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</row>
    <row r="66" spans="1:80" ht="21.75" customHeight="1" x14ac:dyDescent="0.2">
      <c r="A66" s="67" t="s">
        <v>133</v>
      </c>
      <c r="B66" s="68"/>
      <c r="C66" s="69"/>
      <c r="D66" s="151" t="s">
        <v>135</v>
      </c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3"/>
      <c r="AO66" s="73"/>
      <c r="AP66" s="73"/>
      <c r="AQ66" s="73"/>
      <c r="AR66" s="73"/>
      <c r="AS66" s="73"/>
      <c r="AT66" s="73"/>
      <c r="AU66" s="73"/>
      <c r="AV66" s="73"/>
      <c r="AW66" s="74">
        <f>3200000-80000</f>
        <v>3120000</v>
      </c>
      <c r="AX66" s="75"/>
      <c r="AY66" s="75"/>
      <c r="AZ66" s="75"/>
      <c r="BA66" s="75"/>
      <c r="BB66" s="75"/>
      <c r="BC66" s="75"/>
      <c r="BD66" s="76"/>
      <c r="BE66" s="83">
        <f>AW66</f>
        <v>3120000</v>
      </c>
      <c r="BF66" s="83"/>
      <c r="BG66" s="83"/>
      <c r="BH66" s="83"/>
      <c r="BI66" s="83"/>
      <c r="BJ66" s="83"/>
      <c r="BK66" s="83"/>
      <c r="BL66" s="83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</row>
    <row r="67" spans="1:80" ht="36" customHeight="1" x14ac:dyDescent="0.2">
      <c r="A67" s="67" t="s">
        <v>134</v>
      </c>
      <c r="B67" s="68"/>
      <c r="C67" s="69"/>
      <c r="D67" s="151" t="s">
        <v>136</v>
      </c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3"/>
      <c r="AO67" s="73"/>
      <c r="AP67" s="73"/>
      <c r="AQ67" s="73"/>
      <c r="AR67" s="73"/>
      <c r="AS67" s="73"/>
      <c r="AT67" s="73"/>
      <c r="AU67" s="73"/>
      <c r="AV67" s="73"/>
      <c r="AW67" s="215">
        <v>1885797.13</v>
      </c>
      <c r="AX67" s="216"/>
      <c r="AY67" s="216"/>
      <c r="AZ67" s="216"/>
      <c r="BA67" s="216"/>
      <c r="BB67" s="216"/>
      <c r="BC67" s="216"/>
      <c r="BD67" s="217"/>
      <c r="BE67" s="83">
        <f>AW67</f>
        <v>1885797.13</v>
      </c>
      <c r="BF67" s="83"/>
      <c r="BG67" s="83"/>
      <c r="BH67" s="83"/>
      <c r="BI67" s="83"/>
      <c r="BJ67" s="83"/>
      <c r="BK67" s="83"/>
      <c r="BL67" s="83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</row>
    <row r="68" spans="1:80" ht="18.75" customHeight="1" x14ac:dyDescent="0.2">
      <c r="A68" s="64" t="s">
        <v>107</v>
      </c>
      <c r="B68" s="65"/>
      <c r="C68" s="66"/>
      <c r="D68" s="70" t="s">
        <v>132</v>
      </c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2"/>
      <c r="AO68" s="73"/>
      <c r="AP68" s="73"/>
      <c r="AQ68" s="73"/>
      <c r="AR68" s="73"/>
      <c r="AS68" s="73"/>
      <c r="AT68" s="73"/>
      <c r="AU68" s="73"/>
      <c r="AV68" s="73"/>
      <c r="AW68" s="85">
        <f>AW69</f>
        <v>882000</v>
      </c>
      <c r="AX68" s="86"/>
      <c r="AY68" s="86"/>
      <c r="AZ68" s="86"/>
      <c r="BA68" s="86"/>
      <c r="BB68" s="86"/>
      <c r="BC68" s="86"/>
      <c r="BD68" s="87"/>
      <c r="BE68" s="91">
        <f>AW68</f>
        <v>882000</v>
      </c>
      <c r="BF68" s="91"/>
      <c r="BG68" s="91"/>
      <c r="BH68" s="91"/>
      <c r="BI68" s="91"/>
      <c r="BJ68" s="91"/>
      <c r="BK68" s="91"/>
      <c r="BL68" s="91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</row>
    <row r="69" spans="1:80" ht="24" customHeight="1" x14ac:dyDescent="0.2">
      <c r="A69" s="67" t="s">
        <v>108</v>
      </c>
      <c r="B69" s="68"/>
      <c r="C69" s="69"/>
      <c r="D69" s="58" t="s">
        <v>150</v>
      </c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60"/>
      <c r="AO69" s="73"/>
      <c r="AP69" s="73"/>
      <c r="AQ69" s="73"/>
      <c r="AR69" s="73"/>
      <c r="AS69" s="73"/>
      <c r="AT69" s="73"/>
      <c r="AU69" s="73"/>
      <c r="AV69" s="73"/>
      <c r="AW69" s="74">
        <f>882000</f>
        <v>882000</v>
      </c>
      <c r="AX69" s="75"/>
      <c r="AY69" s="75"/>
      <c r="AZ69" s="75"/>
      <c r="BA69" s="75"/>
      <c r="BB69" s="75"/>
      <c r="BC69" s="75"/>
      <c r="BD69" s="76"/>
      <c r="BE69" s="83">
        <f>AW69</f>
        <v>882000</v>
      </c>
      <c r="BF69" s="83"/>
      <c r="BG69" s="83"/>
      <c r="BH69" s="83"/>
      <c r="BI69" s="83"/>
      <c r="BJ69" s="83"/>
      <c r="BK69" s="83"/>
      <c r="BL69" s="83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</row>
    <row r="70" spans="1:80" s="2" customFormat="1" ht="18" customHeight="1" x14ac:dyDescent="0.25">
      <c r="A70" s="77"/>
      <c r="B70" s="77"/>
      <c r="C70" s="77"/>
      <c r="D70" s="95" t="s">
        <v>46</v>
      </c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7"/>
      <c r="AO70" s="188">
        <v>0</v>
      </c>
      <c r="AP70" s="188"/>
      <c r="AQ70" s="188"/>
      <c r="AR70" s="188"/>
      <c r="AS70" s="188"/>
      <c r="AT70" s="188"/>
      <c r="AU70" s="188"/>
      <c r="AV70" s="188"/>
      <c r="AW70" s="91">
        <f>AW47+AW62+AW64+AW68</f>
        <v>25406258.789999999</v>
      </c>
      <c r="AX70" s="91"/>
      <c r="AY70" s="91"/>
      <c r="AZ70" s="91"/>
      <c r="BA70" s="91"/>
      <c r="BB70" s="91"/>
      <c r="BC70" s="91"/>
      <c r="BD70" s="91"/>
      <c r="BE70" s="91">
        <f>AO70+AW70</f>
        <v>25406258.789999999</v>
      </c>
      <c r="BF70" s="91"/>
      <c r="BG70" s="91"/>
      <c r="BH70" s="91"/>
      <c r="BI70" s="91"/>
      <c r="BJ70" s="91"/>
      <c r="BK70" s="91"/>
      <c r="BL70" s="91"/>
      <c r="BQ70" s="47"/>
      <c r="BR70" s="31"/>
      <c r="BS70" s="47"/>
      <c r="BT70" s="46">
        <f>43539904</f>
        <v>43539904</v>
      </c>
      <c r="BU70" s="47"/>
      <c r="BV70" s="46">
        <f>AS70-BT70</f>
        <v>-43539904</v>
      </c>
      <c r="BW70" s="47"/>
      <c r="BX70" s="47"/>
      <c r="BY70" s="47"/>
      <c r="BZ70" s="47"/>
      <c r="CA70" s="47"/>
      <c r="CB70" s="47"/>
    </row>
    <row r="71" spans="1:80" ht="13.5" customHeight="1" x14ac:dyDescent="0.2"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</row>
    <row r="72" spans="1:80" ht="15.75" customHeight="1" x14ac:dyDescent="0.2">
      <c r="A72" s="94" t="s">
        <v>25</v>
      </c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</row>
    <row r="73" spans="1:80" ht="15" customHeight="1" x14ac:dyDescent="0.2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Z73" s="3"/>
      <c r="BE73" s="93" t="s">
        <v>59</v>
      </c>
      <c r="BF73" s="93"/>
      <c r="BG73" s="93"/>
      <c r="BH73" s="93"/>
      <c r="BI73" s="93"/>
      <c r="BJ73" s="93"/>
      <c r="BK73" s="93"/>
      <c r="BL73" s="93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</row>
    <row r="74" spans="1:80" ht="12" customHeight="1" x14ac:dyDescent="0.2">
      <c r="A74" s="92" t="s">
        <v>14</v>
      </c>
      <c r="B74" s="92"/>
      <c r="C74" s="92"/>
      <c r="D74" s="189" t="s">
        <v>17</v>
      </c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Q74" s="190"/>
      <c r="R74" s="190"/>
      <c r="S74" s="190"/>
      <c r="T74" s="190"/>
      <c r="U74" s="190"/>
      <c r="V74" s="190"/>
      <c r="W74" s="190"/>
      <c r="X74" s="190"/>
      <c r="Y74" s="190"/>
      <c r="Z74" s="190"/>
      <c r="AA74" s="190"/>
      <c r="AB74" s="190"/>
      <c r="AC74" s="190"/>
      <c r="AD74" s="190"/>
      <c r="AE74" s="190"/>
      <c r="AF74" s="190"/>
      <c r="AG74" s="190"/>
      <c r="AH74" s="190"/>
      <c r="AI74" s="190"/>
      <c r="AJ74" s="190"/>
      <c r="AK74" s="190"/>
      <c r="AL74" s="190"/>
      <c r="AM74" s="190"/>
      <c r="AN74" s="191"/>
      <c r="AO74" s="92" t="s">
        <v>15</v>
      </c>
      <c r="AP74" s="92"/>
      <c r="AQ74" s="92"/>
      <c r="AR74" s="92"/>
      <c r="AS74" s="92"/>
      <c r="AT74" s="92"/>
      <c r="AU74" s="92"/>
      <c r="AV74" s="92"/>
      <c r="AW74" s="92" t="s">
        <v>16</v>
      </c>
      <c r="AX74" s="92"/>
      <c r="AY74" s="92"/>
      <c r="AZ74" s="92"/>
      <c r="BA74" s="92"/>
      <c r="BB74" s="92"/>
      <c r="BC74" s="92"/>
      <c r="BD74" s="92"/>
      <c r="BE74" s="92" t="s">
        <v>13</v>
      </c>
      <c r="BF74" s="92"/>
      <c r="BG74" s="92"/>
      <c r="BH74" s="92"/>
      <c r="BI74" s="92"/>
      <c r="BJ74" s="92"/>
      <c r="BK74" s="92"/>
      <c r="BL74" s="92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</row>
    <row r="75" spans="1:80" ht="12" customHeight="1" x14ac:dyDescent="0.2">
      <c r="A75" s="92"/>
      <c r="B75" s="92"/>
      <c r="C75" s="92"/>
      <c r="D75" s="192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</row>
    <row r="76" spans="1:80" ht="15.75" customHeight="1" x14ac:dyDescent="0.2">
      <c r="A76" s="92">
        <v>1</v>
      </c>
      <c r="B76" s="92"/>
      <c r="C76" s="92"/>
      <c r="D76" s="88">
        <v>2</v>
      </c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90"/>
      <c r="AO76" s="92">
        <v>3</v>
      </c>
      <c r="AP76" s="92"/>
      <c r="AQ76" s="92"/>
      <c r="AR76" s="92"/>
      <c r="AS76" s="92"/>
      <c r="AT76" s="92"/>
      <c r="AU76" s="92"/>
      <c r="AV76" s="92"/>
      <c r="AW76" s="92">
        <v>4</v>
      </c>
      <c r="AX76" s="92"/>
      <c r="AY76" s="92"/>
      <c r="AZ76" s="92"/>
      <c r="BA76" s="92"/>
      <c r="BB76" s="92"/>
      <c r="BC76" s="92"/>
      <c r="BD76" s="92"/>
      <c r="BE76" s="92">
        <v>5</v>
      </c>
      <c r="BF76" s="92"/>
      <c r="BG76" s="92"/>
      <c r="BH76" s="92"/>
      <c r="BI76" s="92"/>
      <c r="BJ76" s="92"/>
      <c r="BK76" s="92"/>
      <c r="BL76" s="92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</row>
    <row r="77" spans="1:80" ht="35.25" customHeight="1" x14ac:dyDescent="0.2">
      <c r="A77" s="92">
        <v>1</v>
      </c>
      <c r="B77" s="92"/>
      <c r="C77" s="92"/>
      <c r="D77" s="128" t="s">
        <v>73</v>
      </c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30"/>
      <c r="AO77" s="83">
        <v>0</v>
      </c>
      <c r="AP77" s="83"/>
      <c r="AQ77" s="83"/>
      <c r="AR77" s="83"/>
      <c r="AS77" s="83"/>
      <c r="AT77" s="83"/>
      <c r="AU77" s="83"/>
      <c r="AV77" s="83"/>
      <c r="AW77" s="74">
        <f>AW47</f>
        <v>19113369.66</v>
      </c>
      <c r="AX77" s="75"/>
      <c r="AY77" s="75"/>
      <c r="AZ77" s="75"/>
      <c r="BA77" s="75"/>
      <c r="BB77" s="75"/>
      <c r="BC77" s="75"/>
      <c r="BD77" s="76"/>
      <c r="BE77" s="83">
        <f>AO77+AW77</f>
        <v>19113369.66</v>
      </c>
      <c r="BF77" s="83"/>
      <c r="BG77" s="83"/>
      <c r="BH77" s="83"/>
      <c r="BI77" s="83"/>
      <c r="BJ77" s="83"/>
      <c r="BK77" s="83"/>
      <c r="BL77" s="83"/>
      <c r="BQ77" s="44"/>
      <c r="BR77" s="44"/>
      <c r="BS77" s="44"/>
      <c r="BT77" s="44"/>
      <c r="BU77" s="44"/>
      <c r="BV77" s="45"/>
      <c r="BW77" s="44"/>
      <c r="BX77" s="44"/>
      <c r="BY77" s="44"/>
      <c r="BZ77" s="44"/>
      <c r="CA77" s="44"/>
      <c r="CB77" s="44"/>
    </row>
    <row r="78" spans="1:80" ht="35.25" customHeight="1" x14ac:dyDescent="0.2">
      <c r="A78" s="92">
        <v>2</v>
      </c>
      <c r="B78" s="92"/>
      <c r="C78" s="92"/>
      <c r="D78" s="128" t="s">
        <v>115</v>
      </c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30"/>
      <c r="AO78" s="83">
        <v>0</v>
      </c>
      <c r="AP78" s="83"/>
      <c r="AQ78" s="83"/>
      <c r="AR78" s="83"/>
      <c r="AS78" s="83"/>
      <c r="AT78" s="83"/>
      <c r="AU78" s="83"/>
      <c r="AV78" s="83"/>
      <c r="AW78" s="74">
        <f>AW64</f>
        <v>5410889.1299999999</v>
      </c>
      <c r="AX78" s="75"/>
      <c r="AY78" s="75"/>
      <c r="AZ78" s="75"/>
      <c r="BA78" s="75"/>
      <c r="BB78" s="75"/>
      <c r="BC78" s="75"/>
      <c r="BD78" s="76"/>
      <c r="BE78" s="83">
        <f>AO78+AW78</f>
        <v>5410889.1299999999</v>
      </c>
      <c r="BF78" s="83"/>
      <c r="BG78" s="83"/>
      <c r="BH78" s="83"/>
      <c r="BI78" s="83"/>
      <c r="BJ78" s="83"/>
      <c r="BK78" s="83"/>
      <c r="BL78" s="83"/>
      <c r="BQ78" s="44"/>
      <c r="BR78" s="44"/>
      <c r="BS78" s="44"/>
      <c r="BT78" s="44"/>
      <c r="BU78" s="44"/>
      <c r="BV78" s="45"/>
      <c r="BW78" s="44"/>
      <c r="BX78" s="44"/>
      <c r="BY78" s="44"/>
      <c r="BZ78" s="44"/>
      <c r="CA78" s="44"/>
      <c r="CB78" s="44"/>
    </row>
    <row r="79" spans="1:80" ht="35.25" customHeight="1" x14ac:dyDescent="0.2">
      <c r="A79" s="92">
        <v>3</v>
      </c>
      <c r="B79" s="92"/>
      <c r="C79" s="92"/>
      <c r="D79" s="115" t="s">
        <v>143</v>
      </c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7"/>
      <c r="AO79" s="83">
        <v>0</v>
      </c>
      <c r="AP79" s="83"/>
      <c r="AQ79" s="83"/>
      <c r="AR79" s="83"/>
      <c r="AS79" s="83"/>
      <c r="AT79" s="83"/>
      <c r="AU79" s="83"/>
      <c r="AV79" s="83"/>
      <c r="AW79" s="74">
        <f>AW68</f>
        <v>882000</v>
      </c>
      <c r="AX79" s="75"/>
      <c r="AY79" s="75"/>
      <c r="AZ79" s="75"/>
      <c r="BA79" s="75"/>
      <c r="BB79" s="75"/>
      <c r="BC79" s="75"/>
      <c r="BD79" s="76"/>
      <c r="BE79" s="83">
        <f>AO79+AW79</f>
        <v>882000</v>
      </c>
      <c r="BF79" s="83"/>
      <c r="BG79" s="83"/>
      <c r="BH79" s="83"/>
      <c r="BI79" s="83"/>
      <c r="BJ79" s="83"/>
      <c r="BK79" s="83"/>
      <c r="BL79" s="83"/>
      <c r="BQ79" s="44"/>
      <c r="BR79" s="44"/>
      <c r="BS79" s="44"/>
      <c r="BT79" s="44"/>
      <c r="BU79" s="44"/>
      <c r="BV79" s="45"/>
      <c r="BW79" s="44"/>
      <c r="BX79" s="44"/>
      <c r="BY79" s="44"/>
      <c r="BZ79" s="44"/>
      <c r="CA79" s="44"/>
      <c r="CB79" s="44"/>
    </row>
    <row r="80" spans="1:80" s="2" customFormat="1" ht="19.5" customHeight="1" x14ac:dyDescent="0.2">
      <c r="A80" s="77"/>
      <c r="B80" s="77"/>
      <c r="C80" s="77"/>
      <c r="D80" s="202" t="s">
        <v>13</v>
      </c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3"/>
      <c r="AL80" s="203"/>
      <c r="AM80" s="203"/>
      <c r="AN80" s="204"/>
      <c r="AO80" s="91">
        <v>0</v>
      </c>
      <c r="AP80" s="91"/>
      <c r="AQ80" s="91"/>
      <c r="AR80" s="91"/>
      <c r="AS80" s="91"/>
      <c r="AT80" s="91"/>
      <c r="AU80" s="91"/>
      <c r="AV80" s="91"/>
      <c r="AW80" s="91">
        <f>SUM(AW77:BD79)</f>
        <v>25406258.789999999</v>
      </c>
      <c r="AX80" s="91"/>
      <c r="AY80" s="91"/>
      <c r="AZ80" s="91"/>
      <c r="BA80" s="91"/>
      <c r="BB80" s="91"/>
      <c r="BC80" s="91"/>
      <c r="BD80" s="91"/>
      <c r="BE80" s="91">
        <f>AO80+AW80</f>
        <v>25406258.789999999</v>
      </c>
      <c r="BF80" s="91"/>
      <c r="BG80" s="91"/>
      <c r="BH80" s="91"/>
      <c r="BI80" s="91"/>
      <c r="BJ80" s="91"/>
      <c r="BK80" s="91"/>
      <c r="BL80" s="91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</row>
    <row r="81" spans="1:80" s="2" customFormat="1" ht="6" customHeight="1" x14ac:dyDescent="0.2">
      <c r="A81" s="50"/>
      <c r="B81" s="50"/>
      <c r="C81" s="50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</row>
    <row r="82" spans="1:80" ht="18.75" customHeight="1" x14ac:dyDescent="0.2">
      <c r="A82" s="84" t="s">
        <v>26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</row>
    <row r="83" spans="1:80" ht="7.5" customHeight="1" x14ac:dyDescent="0.2">
      <c r="A83" s="28"/>
      <c r="B83" s="28"/>
      <c r="C83" s="28"/>
      <c r="D83" s="28"/>
      <c r="E83" s="28"/>
      <c r="F83" s="28"/>
      <c r="G83" s="43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29"/>
      <c r="AA83" s="29"/>
      <c r="AB83" s="29"/>
      <c r="AC83" s="29"/>
      <c r="AD83" s="29"/>
      <c r="AE83" s="29"/>
      <c r="AF83" s="28"/>
      <c r="AG83" s="28"/>
      <c r="AH83" s="28"/>
      <c r="AI83" s="28"/>
      <c r="AJ83" s="28"/>
      <c r="AK83" s="28"/>
      <c r="AL83" s="28"/>
      <c r="AM83" s="28"/>
      <c r="AN83" s="28"/>
      <c r="AO83" s="30"/>
      <c r="AP83" s="30"/>
      <c r="AQ83" s="30"/>
      <c r="AR83" s="30"/>
      <c r="AS83" s="30"/>
      <c r="AT83" s="30"/>
      <c r="AU83" s="30"/>
      <c r="AV83" s="30"/>
      <c r="AW83" s="48"/>
      <c r="AX83" s="48"/>
      <c r="AY83" s="48"/>
      <c r="AZ83" s="48"/>
      <c r="BA83" s="48"/>
      <c r="BB83" s="48"/>
      <c r="BC83" s="48"/>
      <c r="BD83" s="48"/>
      <c r="BE83" s="30"/>
      <c r="BF83" s="30"/>
      <c r="BG83" s="30"/>
      <c r="BH83" s="30"/>
      <c r="BI83" s="30"/>
      <c r="BJ83" s="30"/>
      <c r="BK83" s="30"/>
      <c r="BL83" s="30"/>
      <c r="BT83" s="44"/>
      <c r="BU83" s="44"/>
      <c r="BV83" s="44"/>
      <c r="BW83" s="44"/>
      <c r="BX83" s="44"/>
      <c r="BY83" s="44"/>
      <c r="BZ83" s="44"/>
    </row>
    <row r="84" spans="1:80" ht="32.25" customHeight="1" x14ac:dyDescent="0.2">
      <c r="A84" s="88" t="s">
        <v>14</v>
      </c>
      <c r="B84" s="89"/>
      <c r="C84" s="89"/>
      <c r="D84" s="89"/>
      <c r="E84" s="89"/>
      <c r="F84" s="90"/>
      <c r="G84" s="92" t="s">
        <v>27</v>
      </c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 t="s">
        <v>2</v>
      </c>
      <c r="AA84" s="92"/>
      <c r="AB84" s="92"/>
      <c r="AC84" s="92"/>
      <c r="AD84" s="92"/>
      <c r="AE84" s="88" t="s">
        <v>1</v>
      </c>
      <c r="AF84" s="89"/>
      <c r="AG84" s="89"/>
      <c r="AH84" s="89"/>
      <c r="AI84" s="89"/>
      <c r="AJ84" s="89"/>
      <c r="AK84" s="89"/>
      <c r="AL84" s="89"/>
      <c r="AM84" s="89"/>
      <c r="AN84" s="90"/>
      <c r="AO84" s="92" t="s">
        <v>15</v>
      </c>
      <c r="AP84" s="92"/>
      <c r="AQ84" s="92"/>
      <c r="AR84" s="92"/>
      <c r="AS84" s="92"/>
      <c r="AT84" s="92"/>
      <c r="AU84" s="92"/>
      <c r="AV84" s="92"/>
      <c r="AW84" s="92" t="s">
        <v>16</v>
      </c>
      <c r="AX84" s="92"/>
      <c r="AY84" s="92"/>
      <c r="AZ84" s="92"/>
      <c r="BA84" s="92"/>
      <c r="BB84" s="92"/>
      <c r="BC84" s="92"/>
      <c r="BD84" s="92"/>
      <c r="BE84" s="92" t="s">
        <v>13</v>
      </c>
      <c r="BF84" s="92"/>
      <c r="BG84" s="92"/>
      <c r="BH84" s="92"/>
      <c r="BI84" s="92"/>
      <c r="BJ84" s="92"/>
      <c r="BK84" s="92"/>
      <c r="BL84" s="92"/>
      <c r="BT84" s="44"/>
      <c r="BU84" s="44"/>
      <c r="BV84" s="44"/>
      <c r="BW84" s="44"/>
      <c r="BX84" s="44"/>
      <c r="BY84" s="44"/>
      <c r="BZ84" s="44"/>
    </row>
    <row r="85" spans="1:80" ht="15.75" customHeight="1" x14ac:dyDescent="0.2">
      <c r="A85" s="92">
        <v>1</v>
      </c>
      <c r="B85" s="92"/>
      <c r="C85" s="92"/>
      <c r="D85" s="92"/>
      <c r="E85" s="92"/>
      <c r="F85" s="92"/>
      <c r="G85" s="92">
        <v>2</v>
      </c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>
        <v>3</v>
      </c>
      <c r="AA85" s="92"/>
      <c r="AB85" s="92"/>
      <c r="AC85" s="92"/>
      <c r="AD85" s="92"/>
      <c r="AE85" s="92">
        <v>4</v>
      </c>
      <c r="AF85" s="92"/>
      <c r="AG85" s="92"/>
      <c r="AH85" s="92"/>
      <c r="AI85" s="92"/>
      <c r="AJ85" s="92"/>
      <c r="AK85" s="92"/>
      <c r="AL85" s="92"/>
      <c r="AM85" s="92"/>
      <c r="AN85" s="92"/>
      <c r="AO85" s="92">
        <v>5</v>
      </c>
      <c r="AP85" s="92"/>
      <c r="AQ85" s="92"/>
      <c r="AR85" s="92"/>
      <c r="AS85" s="92"/>
      <c r="AT85" s="92"/>
      <c r="AU85" s="92"/>
      <c r="AV85" s="92"/>
      <c r="AW85" s="92">
        <v>6</v>
      </c>
      <c r="AX85" s="92"/>
      <c r="AY85" s="92"/>
      <c r="AZ85" s="92"/>
      <c r="BA85" s="92"/>
      <c r="BB85" s="92"/>
      <c r="BC85" s="92"/>
      <c r="BD85" s="92"/>
      <c r="BE85" s="92">
        <v>7</v>
      </c>
      <c r="BF85" s="92"/>
      <c r="BG85" s="92"/>
      <c r="BH85" s="92"/>
      <c r="BI85" s="92"/>
      <c r="BJ85" s="92"/>
      <c r="BK85" s="92"/>
      <c r="BL85" s="92"/>
      <c r="BT85" s="44"/>
      <c r="BU85" s="44"/>
      <c r="BV85" s="44"/>
      <c r="BW85" s="44"/>
      <c r="BX85" s="44"/>
      <c r="BY85" s="44"/>
      <c r="BZ85" s="44"/>
    </row>
    <row r="86" spans="1:80" ht="20.100000000000001" customHeight="1" x14ac:dyDescent="0.2">
      <c r="A86" s="88"/>
      <c r="B86" s="89"/>
      <c r="C86" s="89"/>
      <c r="D86" s="89"/>
      <c r="E86" s="89"/>
      <c r="F86" s="90"/>
      <c r="G86" s="105" t="s">
        <v>81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7"/>
      <c r="BE86" s="124"/>
      <c r="BF86" s="124"/>
      <c r="BG86" s="124"/>
      <c r="BH86" s="124"/>
      <c r="BI86" s="124"/>
      <c r="BJ86" s="124"/>
      <c r="BK86" s="124"/>
      <c r="BL86" s="124"/>
      <c r="BT86" s="44"/>
      <c r="BU86" s="44"/>
      <c r="BV86" s="44"/>
      <c r="BW86" s="44"/>
      <c r="BX86" s="44"/>
      <c r="BY86" s="44"/>
      <c r="BZ86" s="44"/>
    </row>
    <row r="87" spans="1:80" ht="20.100000000000001" customHeight="1" x14ac:dyDescent="0.2">
      <c r="A87" s="118">
        <v>0</v>
      </c>
      <c r="B87" s="119"/>
      <c r="C87" s="119"/>
      <c r="D87" s="119"/>
      <c r="E87" s="119"/>
      <c r="F87" s="120"/>
      <c r="G87" s="109" t="s">
        <v>47</v>
      </c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1"/>
      <c r="Z87" s="198"/>
      <c r="AA87" s="198"/>
      <c r="AB87" s="198"/>
      <c r="AC87" s="198"/>
      <c r="AD87" s="198"/>
      <c r="AE87" s="109"/>
      <c r="AF87" s="110"/>
      <c r="AG87" s="110"/>
      <c r="AH87" s="110"/>
      <c r="AI87" s="110"/>
      <c r="AJ87" s="110"/>
      <c r="AK87" s="110"/>
      <c r="AL87" s="110"/>
      <c r="AM87" s="110"/>
      <c r="AN87" s="11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1"/>
      <c r="BI87" s="91"/>
      <c r="BJ87" s="91"/>
      <c r="BK87" s="91"/>
      <c r="BL87" s="91"/>
      <c r="BT87" s="44"/>
      <c r="BU87" s="44"/>
      <c r="BV87" s="44"/>
      <c r="BW87" s="44"/>
      <c r="BX87" s="44"/>
      <c r="BY87" s="44"/>
      <c r="BZ87" s="44"/>
    </row>
    <row r="88" spans="1:80" ht="20.100000000000001" customHeight="1" x14ac:dyDescent="0.2">
      <c r="A88" s="92"/>
      <c r="B88" s="92"/>
      <c r="C88" s="92"/>
      <c r="D88" s="92"/>
      <c r="E88" s="92"/>
      <c r="F88" s="92"/>
      <c r="G88" s="122" t="s">
        <v>64</v>
      </c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82" t="s">
        <v>48</v>
      </c>
      <c r="AA88" s="82"/>
      <c r="AB88" s="82"/>
      <c r="AC88" s="82"/>
      <c r="AD88" s="82"/>
      <c r="AE88" s="82" t="s">
        <v>61</v>
      </c>
      <c r="AF88" s="82"/>
      <c r="AG88" s="82"/>
      <c r="AH88" s="82"/>
      <c r="AI88" s="82"/>
      <c r="AJ88" s="82"/>
      <c r="AK88" s="82"/>
      <c r="AL88" s="82"/>
      <c r="AM88" s="82"/>
      <c r="AN88" s="82"/>
      <c r="AO88" s="83"/>
      <c r="AP88" s="83"/>
      <c r="AQ88" s="83"/>
      <c r="AR88" s="83"/>
      <c r="AS88" s="83"/>
      <c r="AT88" s="83"/>
      <c r="AU88" s="83"/>
      <c r="AV88" s="83"/>
      <c r="AW88" s="108">
        <f>SUM(AW89:BD92)</f>
        <v>19113369.66</v>
      </c>
      <c r="AX88" s="108"/>
      <c r="AY88" s="108"/>
      <c r="AZ88" s="108"/>
      <c r="BA88" s="108"/>
      <c r="BB88" s="108"/>
      <c r="BC88" s="108"/>
      <c r="BD88" s="108"/>
      <c r="BE88" s="83">
        <f>AO88+AW88</f>
        <v>19113369.66</v>
      </c>
      <c r="BF88" s="83"/>
      <c r="BG88" s="83"/>
      <c r="BH88" s="83"/>
      <c r="BI88" s="83"/>
      <c r="BJ88" s="83"/>
      <c r="BK88" s="83"/>
      <c r="BL88" s="83"/>
      <c r="BT88" s="44"/>
      <c r="BU88" s="44"/>
      <c r="BV88" s="44"/>
      <c r="BW88" s="44"/>
      <c r="BX88" s="44"/>
      <c r="BY88" s="44"/>
      <c r="BZ88" s="44"/>
    </row>
    <row r="89" spans="1:80" ht="37.5" customHeight="1" x14ac:dyDescent="0.2">
      <c r="A89" s="88"/>
      <c r="B89" s="89"/>
      <c r="C89" s="89"/>
      <c r="D89" s="89"/>
      <c r="E89" s="89"/>
      <c r="F89" s="90"/>
      <c r="G89" s="141" t="s">
        <v>113</v>
      </c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3"/>
      <c r="Z89" s="82" t="s">
        <v>48</v>
      </c>
      <c r="AA89" s="82"/>
      <c r="AB89" s="82"/>
      <c r="AC89" s="82"/>
      <c r="AD89" s="82"/>
      <c r="AE89" s="102" t="s">
        <v>61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83"/>
      <c r="AP89" s="83"/>
      <c r="AQ89" s="83"/>
      <c r="AR89" s="83"/>
      <c r="AS89" s="83"/>
      <c r="AT89" s="83"/>
      <c r="AU89" s="83"/>
      <c r="AV89" s="83"/>
      <c r="AW89" s="83">
        <f>AW48</f>
        <v>385006</v>
      </c>
      <c r="AX89" s="83"/>
      <c r="AY89" s="83"/>
      <c r="AZ89" s="83"/>
      <c r="BA89" s="83"/>
      <c r="BB89" s="83"/>
      <c r="BC89" s="83"/>
      <c r="BD89" s="83"/>
      <c r="BE89" s="83">
        <f>AO89+AW89</f>
        <v>385006</v>
      </c>
      <c r="BF89" s="83"/>
      <c r="BG89" s="83"/>
      <c r="BH89" s="83"/>
      <c r="BI89" s="83"/>
      <c r="BJ89" s="83"/>
      <c r="BK89" s="83"/>
      <c r="BL89" s="83"/>
      <c r="BT89" s="44"/>
      <c r="BU89" s="44"/>
      <c r="BV89" s="44"/>
      <c r="BW89" s="44"/>
      <c r="BX89" s="44"/>
      <c r="BY89" s="44"/>
      <c r="BZ89" s="44"/>
    </row>
    <row r="90" spans="1:80" ht="34.5" customHeight="1" x14ac:dyDescent="0.2">
      <c r="A90" s="88"/>
      <c r="B90" s="89"/>
      <c r="C90" s="89"/>
      <c r="D90" s="89"/>
      <c r="E90" s="89"/>
      <c r="F90" s="90"/>
      <c r="G90" s="141" t="s">
        <v>89</v>
      </c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3"/>
      <c r="Z90" s="82" t="s">
        <v>48</v>
      </c>
      <c r="AA90" s="82"/>
      <c r="AB90" s="82"/>
      <c r="AC90" s="82"/>
      <c r="AD90" s="82"/>
      <c r="AE90" s="102" t="s">
        <v>61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83"/>
      <c r="AP90" s="83"/>
      <c r="AQ90" s="83"/>
      <c r="AR90" s="83"/>
      <c r="AS90" s="83"/>
      <c r="AT90" s="83"/>
      <c r="AU90" s="83"/>
      <c r="AV90" s="83"/>
      <c r="AW90" s="83">
        <f>AW49+AW50</f>
        <v>9203638</v>
      </c>
      <c r="AX90" s="83"/>
      <c r="AY90" s="83"/>
      <c r="AZ90" s="83"/>
      <c r="BA90" s="83"/>
      <c r="BB90" s="83"/>
      <c r="BC90" s="83"/>
      <c r="BD90" s="83"/>
      <c r="BE90" s="83">
        <f>AO90+AW90</f>
        <v>9203638</v>
      </c>
      <c r="BF90" s="83"/>
      <c r="BG90" s="83"/>
      <c r="BH90" s="83"/>
      <c r="BI90" s="83"/>
      <c r="BJ90" s="83"/>
      <c r="BK90" s="83"/>
      <c r="BL90" s="83"/>
      <c r="BT90" s="44"/>
      <c r="BU90" s="44"/>
      <c r="BV90" s="44"/>
      <c r="BW90" s="44"/>
      <c r="BX90" s="44"/>
      <c r="BY90" s="44"/>
      <c r="BZ90" s="44"/>
    </row>
    <row r="91" spans="1:80" ht="51.75" customHeight="1" x14ac:dyDescent="0.2">
      <c r="A91" s="88"/>
      <c r="B91" s="89"/>
      <c r="C91" s="89"/>
      <c r="D91" s="89"/>
      <c r="E91" s="89"/>
      <c r="F91" s="90"/>
      <c r="G91" s="115" t="s">
        <v>75</v>
      </c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7"/>
      <c r="Z91" s="82" t="s">
        <v>48</v>
      </c>
      <c r="AA91" s="82"/>
      <c r="AB91" s="82"/>
      <c r="AC91" s="82"/>
      <c r="AD91" s="82"/>
      <c r="AE91" s="102" t="s">
        <v>61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83"/>
      <c r="AP91" s="83"/>
      <c r="AQ91" s="83"/>
      <c r="AR91" s="83"/>
      <c r="AS91" s="83"/>
      <c r="AT91" s="83"/>
      <c r="AU91" s="83"/>
      <c r="AV91" s="83"/>
      <c r="AW91" s="74">
        <f>AW51+AW52+AW53+AW57+AW58+AW59+AW60+AW61</f>
        <v>2140560.6</v>
      </c>
      <c r="AX91" s="75"/>
      <c r="AY91" s="75"/>
      <c r="AZ91" s="75"/>
      <c r="BA91" s="75"/>
      <c r="BB91" s="75"/>
      <c r="BC91" s="75"/>
      <c r="BD91" s="76"/>
      <c r="BE91" s="83">
        <f>AO91+AW91</f>
        <v>2140560.6</v>
      </c>
      <c r="BF91" s="83"/>
      <c r="BG91" s="83"/>
      <c r="BH91" s="83"/>
      <c r="BI91" s="83"/>
      <c r="BJ91" s="83"/>
      <c r="BK91" s="83"/>
      <c r="BL91" s="83"/>
      <c r="BT91" s="44"/>
      <c r="BU91" s="44"/>
      <c r="BV91" s="44"/>
      <c r="BW91" s="44"/>
      <c r="BX91" s="44"/>
      <c r="BY91" s="44"/>
      <c r="BZ91" s="44"/>
    </row>
    <row r="92" spans="1:80" ht="51.75" customHeight="1" x14ac:dyDescent="0.2">
      <c r="A92" s="88"/>
      <c r="B92" s="89"/>
      <c r="C92" s="89"/>
      <c r="D92" s="89"/>
      <c r="E92" s="89"/>
      <c r="F92" s="90"/>
      <c r="G92" s="141" t="s">
        <v>129</v>
      </c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3"/>
      <c r="Z92" s="82" t="s">
        <v>48</v>
      </c>
      <c r="AA92" s="82"/>
      <c r="AB92" s="82"/>
      <c r="AC92" s="82"/>
      <c r="AD92" s="82"/>
      <c r="AE92" s="102" t="s">
        <v>61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83"/>
      <c r="AP92" s="83"/>
      <c r="AQ92" s="83"/>
      <c r="AR92" s="83"/>
      <c r="AS92" s="83"/>
      <c r="AT92" s="83"/>
      <c r="AU92" s="83"/>
      <c r="AV92" s="83"/>
      <c r="AW92" s="74">
        <f>AW54+AW55+AW56</f>
        <v>7384165.0599999996</v>
      </c>
      <c r="AX92" s="75"/>
      <c r="AY92" s="75"/>
      <c r="AZ92" s="75"/>
      <c r="BA92" s="75"/>
      <c r="BB92" s="75"/>
      <c r="BC92" s="75"/>
      <c r="BD92" s="76"/>
      <c r="BE92" s="83">
        <f>AO92+AW92</f>
        <v>7384165.0599999996</v>
      </c>
      <c r="BF92" s="83"/>
      <c r="BG92" s="83"/>
      <c r="BH92" s="83"/>
      <c r="BI92" s="83"/>
      <c r="BJ92" s="83"/>
      <c r="BK92" s="83"/>
      <c r="BL92" s="83"/>
      <c r="BT92" s="44"/>
      <c r="BU92" s="44"/>
      <c r="BV92" s="44"/>
      <c r="BW92" s="44"/>
      <c r="BX92" s="44"/>
      <c r="BY92" s="44"/>
      <c r="BZ92" s="44"/>
    </row>
    <row r="93" spans="1:80" ht="21" customHeight="1" x14ac:dyDescent="0.2">
      <c r="A93" s="88"/>
      <c r="B93" s="89"/>
      <c r="C93" s="89"/>
      <c r="D93" s="89"/>
      <c r="E93" s="89"/>
      <c r="F93" s="90"/>
      <c r="G93" s="218" t="s">
        <v>66</v>
      </c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20"/>
      <c r="Z93" s="102"/>
      <c r="AA93" s="103"/>
      <c r="AB93" s="103"/>
      <c r="AC93" s="103"/>
      <c r="AD93" s="104"/>
      <c r="AE93" s="102"/>
      <c r="AF93" s="103"/>
      <c r="AG93" s="103"/>
      <c r="AH93" s="103"/>
      <c r="AI93" s="103"/>
      <c r="AJ93" s="103"/>
      <c r="AK93" s="103"/>
      <c r="AL93" s="103"/>
      <c r="AM93" s="103"/>
      <c r="AN93" s="104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T93" s="44"/>
      <c r="BU93" s="44"/>
      <c r="BV93" s="44"/>
      <c r="BW93" s="44"/>
      <c r="BX93" s="44"/>
      <c r="BY93" s="44"/>
      <c r="BZ93" s="44"/>
    </row>
    <row r="94" spans="1:80" ht="34.5" customHeight="1" x14ac:dyDescent="0.2">
      <c r="A94" s="118"/>
      <c r="B94" s="119"/>
      <c r="C94" s="119"/>
      <c r="D94" s="119"/>
      <c r="E94" s="119"/>
      <c r="F94" s="120"/>
      <c r="G94" s="128" t="s">
        <v>98</v>
      </c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30"/>
      <c r="Z94" s="82" t="s">
        <v>62</v>
      </c>
      <c r="AA94" s="82"/>
      <c r="AB94" s="82"/>
      <c r="AC94" s="82"/>
      <c r="AD94" s="82"/>
      <c r="AE94" s="102" t="s">
        <v>97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91"/>
      <c r="AP94" s="91"/>
      <c r="AQ94" s="91"/>
      <c r="AR94" s="91"/>
      <c r="AS94" s="91"/>
      <c r="AT94" s="91"/>
      <c r="AU94" s="91"/>
      <c r="AV94" s="91"/>
      <c r="AW94" s="144">
        <f>1</f>
        <v>1</v>
      </c>
      <c r="AX94" s="144"/>
      <c r="AY94" s="144"/>
      <c r="AZ94" s="144"/>
      <c r="BA94" s="144"/>
      <c r="BB94" s="144"/>
      <c r="BC94" s="144"/>
      <c r="BD94" s="144"/>
      <c r="BE94" s="144">
        <f>AW94</f>
        <v>1</v>
      </c>
      <c r="BF94" s="144"/>
      <c r="BG94" s="144"/>
      <c r="BH94" s="144"/>
      <c r="BI94" s="144"/>
      <c r="BJ94" s="144"/>
      <c r="BK94" s="144"/>
      <c r="BL94" s="144"/>
      <c r="BT94" s="44"/>
      <c r="BU94" s="44"/>
      <c r="BV94" s="44"/>
      <c r="BW94" s="44"/>
      <c r="BX94" s="44"/>
      <c r="BY94" s="44"/>
      <c r="BZ94" s="44"/>
    </row>
    <row r="95" spans="1:80" ht="33.75" customHeight="1" x14ac:dyDescent="0.2">
      <c r="A95" s="118"/>
      <c r="B95" s="119"/>
      <c r="C95" s="119"/>
      <c r="D95" s="119"/>
      <c r="E95" s="119"/>
      <c r="F95" s="120"/>
      <c r="G95" s="128" t="s">
        <v>101</v>
      </c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30"/>
      <c r="Z95" s="82" t="s">
        <v>62</v>
      </c>
      <c r="AA95" s="82"/>
      <c r="AB95" s="82"/>
      <c r="AC95" s="82"/>
      <c r="AD95" s="82"/>
      <c r="AE95" s="102" t="s">
        <v>100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91"/>
      <c r="AP95" s="91"/>
      <c r="AQ95" s="91"/>
      <c r="AR95" s="91"/>
      <c r="AS95" s="91"/>
      <c r="AT95" s="91"/>
      <c r="AU95" s="91"/>
      <c r="AV95" s="91"/>
      <c r="AW95" s="144">
        <v>2</v>
      </c>
      <c r="AX95" s="144"/>
      <c r="AY95" s="144"/>
      <c r="AZ95" s="144"/>
      <c r="BA95" s="144"/>
      <c r="BB95" s="144"/>
      <c r="BC95" s="144"/>
      <c r="BD95" s="144"/>
      <c r="BE95" s="144">
        <f>AW95</f>
        <v>2</v>
      </c>
      <c r="BF95" s="144"/>
      <c r="BG95" s="144"/>
      <c r="BH95" s="144"/>
      <c r="BI95" s="144"/>
      <c r="BJ95" s="144"/>
      <c r="BK95" s="144"/>
      <c r="BL95" s="144"/>
      <c r="BT95" s="44"/>
      <c r="BU95" s="44"/>
      <c r="BV95" s="44"/>
      <c r="BW95" s="44"/>
      <c r="BX95" s="44"/>
      <c r="BY95" s="44"/>
      <c r="BZ95" s="44"/>
    </row>
    <row r="96" spans="1:80" ht="51" customHeight="1" x14ac:dyDescent="0.2">
      <c r="A96" s="118"/>
      <c r="B96" s="119"/>
      <c r="C96" s="119"/>
      <c r="D96" s="119"/>
      <c r="E96" s="119"/>
      <c r="F96" s="120"/>
      <c r="G96" s="128" t="s">
        <v>77</v>
      </c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30"/>
      <c r="Z96" s="82" t="s">
        <v>62</v>
      </c>
      <c r="AA96" s="82"/>
      <c r="AB96" s="82"/>
      <c r="AC96" s="82"/>
      <c r="AD96" s="82"/>
      <c r="AE96" s="102" t="s">
        <v>76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91"/>
      <c r="AP96" s="91"/>
      <c r="AQ96" s="91"/>
      <c r="AR96" s="91"/>
      <c r="AS96" s="91"/>
      <c r="AT96" s="91"/>
      <c r="AU96" s="91"/>
      <c r="AV96" s="91"/>
      <c r="AW96" s="214">
        <f>3+16</f>
        <v>19</v>
      </c>
      <c r="AX96" s="214"/>
      <c r="AY96" s="214"/>
      <c r="AZ96" s="214"/>
      <c r="BA96" s="214"/>
      <c r="BB96" s="214"/>
      <c r="BC96" s="214"/>
      <c r="BD96" s="214"/>
      <c r="BE96" s="144">
        <f>AW96</f>
        <v>19</v>
      </c>
      <c r="BF96" s="144"/>
      <c r="BG96" s="144"/>
      <c r="BH96" s="144"/>
      <c r="BI96" s="144"/>
      <c r="BJ96" s="144"/>
      <c r="BK96" s="144"/>
      <c r="BL96" s="144"/>
      <c r="BT96" s="44"/>
      <c r="BU96" s="44"/>
      <c r="BV96" s="44"/>
      <c r="BW96" s="44"/>
      <c r="BX96" s="44"/>
      <c r="BY96" s="44"/>
      <c r="BZ96" s="44"/>
    </row>
    <row r="97" spans="1:78" ht="34.5" customHeight="1" x14ac:dyDescent="0.2">
      <c r="A97" s="118"/>
      <c r="B97" s="119"/>
      <c r="C97" s="119"/>
      <c r="D97" s="119"/>
      <c r="E97" s="119"/>
      <c r="F97" s="120"/>
      <c r="G97" s="128" t="s">
        <v>104</v>
      </c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30"/>
      <c r="Z97" s="82" t="s">
        <v>62</v>
      </c>
      <c r="AA97" s="82"/>
      <c r="AB97" s="82"/>
      <c r="AC97" s="82"/>
      <c r="AD97" s="82"/>
      <c r="AE97" s="125" t="s">
        <v>114</v>
      </c>
      <c r="AF97" s="126"/>
      <c r="AG97" s="126"/>
      <c r="AH97" s="126"/>
      <c r="AI97" s="126"/>
      <c r="AJ97" s="126"/>
      <c r="AK97" s="126"/>
      <c r="AL97" s="126"/>
      <c r="AM97" s="126"/>
      <c r="AN97" s="127"/>
      <c r="AO97" s="91"/>
      <c r="AP97" s="91"/>
      <c r="AQ97" s="91"/>
      <c r="AR97" s="91"/>
      <c r="AS97" s="91"/>
      <c r="AT97" s="91"/>
      <c r="AU97" s="91"/>
      <c r="AV97" s="91"/>
      <c r="AW97" s="199">
        <f>1+2</f>
        <v>3</v>
      </c>
      <c r="AX97" s="200"/>
      <c r="AY97" s="200"/>
      <c r="AZ97" s="200"/>
      <c r="BA97" s="200"/>
      <c r="BB97" s="200"/>
      <c r="BC97" s="200"/>
      <c r="BD97" s="201"/>
      <c r="BE97" s="144">
        <f>AW97</f>
        <v>3</v>
      </c>
      <c r="BF97" s="144"/>
      <c r="BG97" s="144"/>
      <c r="BH97" s="144"/>
      <c r="BI97" s="144"/>
      <c r="BJ97" s="144"/>
      <c r="BK97" s="144"/>
      <c r="BL97" s="144"/>
      <c r="BT97" s="44"/>
      <c r="BU97" s="44"/>
      <c r="BV97" s="44"/>
      <c r="BW97" s="44"/>
      <c r="BX97" s="44"/>
      <c r="BY97" s="44"/>
      <c r="BZ97" s="44"/>
    </row>
    <row r="98" spans="1:78" ht="18.95" customHeight="1" x14ac:dyDescent="0.2">
      <c r="A98" s="118"/>
      <c r="B98" s="119"/>
      <c r="C98" s="119"/>
      <c r="D98" s="119"/>
      <c r="E98" s="119"/>
      <c r="F98" s="120"/>
      <c r="G98" s="211" t="s">
        <v>60</v>
      </c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2"/>
      <c r="Y98" s="213"/>
      <c r="Z98" s="102"/>
      <c r="AA98" s="103"/>
      <c r="AB98" s="103"/>
      <c r="AC98" s="103"/>
      <c r="AD98" s="104"/>
      <c r="AE98" s="102"/>
      <c r="AF98" s="103"/>
      <c r="AG98" s="103"/>
      <c r="AH98" s="103"/>
      <c r="AI98" s="103"/>
      <c r="AJ98" s="103"/>
      <c r="AK98" s="103"/>
      <c r="AL98" s="103"/>
      <c r="AM98" s="103"/>
      <c r="AN98" s="104"/>
      <c r="AO98" s="91"/>
      <c r="AP98" s="91"/>
      <c r="AQ98" s="91"/>
      <c r="AR98" s="91"/>
      <c r="AS98" s="91"/>
      <c r="AT98" s="91"/>
      <c r="AU98" s="91"/>
      <c r="AV98" s="91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  <c r="BT98" s="44"/>
      <c r="BU98" s="44"/>
      <c r="BV98" s="44"/>
      <c r="BW98" s="44"/>
      <c r="BX98" s="44"/>
      <c r="BY98" s="44"/>
      <c r="BZ98" s="44"/>
    </row>
    <row r="99" spans="1:78" ht="36.75" customHeight="1" x14ac:dyDescent="0.2">
      <c r="A99" s="118"/>
      <c r="B99" s="119"/>
      <c r="C99" s="119"/>
      <c r="D99" s="119"/>
      <c r="E99" s="119"/>
      <c r="F99" s="120"/>
      <c r="G99" s="148" t="s">
        <v>99</v>
      </c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50"/>
      <c r="Z99" s="82" t="s">
        <v>48</v>
      </c>
      <c r="AA99" s="82"/>
      <c r="AB99" s="82"/>
      <c r="AC99" s="82"/>
      <c r="AD99" s="82"/>
      <c r="AE99" s="102" t="s">
        <v>58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91"/>
      <c r="AP99" s="91"/>
      <c r="AQ99" s="91"/>
      <c r="AR99" s="91"/>
      <c r="AS99" s="91"/>
      <c r="AT99" s="91"/>
      <c r="AU99" s="91"/>
      <c r="AV99" s="91"/>
      <c r="AW99" s="83">
        <f>AW89/AW94</f>
        <v>385006</v>
      </c>
      <c r="AX99" s="83"/>
      <c r="AY99" s="83"/>
      <c r="AZ99" s="83"/>
      <c r="BA99" s="83"/>
      <c r="BB99" s="83"/>
      <c r="BC99" s="83"/>
      <c r="BD99" s="83"/>
      <c r="BE99" s="83">
        <f>AW99</f>
        <v>385006</v>
      </c>
      <c r="BF99" s="83"/>
      <c r="BG99" s="83"/>
      <c r="BH99" s="83"/>
      <c r="BI99" s="83"/>
      <c r="BJ99" s="83"/>
      <c r="BK99" s="83"/>
      <c r="BL99" s="83"/>
      <c r="BT99" s="44"/>
      <c r="BU99" s="44"/>
      <c r="BV99" s="44"/>
      <c r="BW99" s="44"/>
      <c r="BX99" s="44"/>
      <c r="BY99" s="44"/>
      <c r="BZ99" s="44"/>
    </row>
    <row r="100" spans="1:78" ht="35.25" customHeight="1" x14ac:dyDescent="0.2">
      <c r="A100" s="118"/>
      <c r="B100" s="119"/>
      <c r="C100" s="119"/>
      <c r="D100" s="119"/>
      <c r="E100" s="119"/>
      <c r="F100" s="120"/>
      <c r="G100" s="148" t="s">
        <v>159</v>
      </c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50"/>
      <c r="Z100" s="82" t="s">
        <v>48</v>
      </c>
      <c r="AA100" s="82"/>
      <c r="AB100" s="82"/>
      <c r="AC100" s="82"/>
      <c r="AD100" s="82"/>
      <c r="AE100" s="102" t="s">
        <v>58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91"/>
      <c r="AP100" s="91"/>
      <c r="AQ100" s="91"/>
      <c r="AR100" s="91"/>
      <c r="AS100" s="91"/>
      <c r="AT100" s="91"/>
      <c r="AU100" s="91"/>
      <c r="AV100" s="91"/>
      <c r="AW100" s="83">
        <f>AW90/AW95</f>
        <v>4601819</v>
      </c>
      <c r="AX100" s="83"/>
      <c r="AY100" s="83"/>
      <c r="AZ100" s="83"/>
      <c r="BA100" s="83"/>
      <c r="BB100" s="83"/>
      <c r="BC100" s="83"/>
      <c r="BD100" s="83"/>
      <c r="BE100" s="83">
        <f>AW100</f>
        <v>4601819</v>
      </c>
      <c r="BF100" s="83"/>
      <c r="BG100" s="83"/>
      <c r="BH100" s="83"/>
      <c r="BI100" s="83"/>
      <c r="BJ100" s="83"/>
      <c r="BK100" s="83"/>
      <c r="BL100" s="83"/>
      <c r="BT100" s="44"/>
      <c r="BU100" s="44"/>
      <c r="BV100" s="44"/>
      <c r="BW100" s="44"/>
      <c r="BX100" s="44"/>
      <c r="BY100" s="44"/>
      <c r="BZ100" s="44"/>
    </row>
    <row r="101" spans="1:78" ht="51.75" customHeight="1" x14ac:dyDescent="0.2">
      <c r="A101" s="118"/>
      <c r="B101" s="119"/>
      <c r="C101" s="119"/>
      <c r="D101" s="119"/>
      <c r="E101" s="119"/>
      <c r="F101" s="120"/>
      <c r="G101" s="148" t="s">
        <v>78</v>
      </c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82" t="s">
        <v>48</v>
      </c>
      <c r="AA101" s="82"/>
      <c r="AB101" s="82"/>
      <c r="AC101" s="82"/>
      <c r="AD101" s="82"/>
      <c r="AE101" s="102" t="s">
        <v>58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91"/>
      <c r="AP101" s="91"/>
      <c r="AQ101" s="91"/>
      <c r="AR101" s="91"/>
      <c r="AS101" s="91"/>
      <c r="AT101" s="91"/>
      <c r="AU101" s="91"/>
      <c r="AV101" s="91"/>
      <c r="AW101" s="74">
        <f>AW91/AW96</f>
        <v>112661.08421052631</v>
      </c>
      <c r="AX101" s="75"/>
      <c r="AY101" s="75"/>
      <c r="AZ101" s="75"/>
      <c r="BA101" s="75"/>
      <c r="BB101" s="75"/>
      <c r="BC101" s="75"/>
      <c r="BD101" s="76"/>
      <c r="BE101" s="83">
        <f>AW101</f>
        <v>112661.08421052631</v>
      </c>
      <c r="BF101" s="83"/>
      <c r="BG101" s="83"/>
      <c r="BH101" s="83"/>
      <c r="BI101" s="83"/>
      <c r="BJ101" s="83"/>
      <c r="BK101" s="83"/>
      <c r="BL101" s="83"/>
      <c r="BT101" s="44"/>
      <c r="BU101" s="44"/>
      <c r="BV101" s="44"/>
      <c r="BW101" s="44"/>
      <c r="BX101" s="44"/>
      <c r="BY101" s="44"/>
      <c r="BZ101" s="44"/>
    </row>
    <row r="102" spans="1:78" ht="34.5" customHeight="1" x14ac:dyDescent="0.2">
      <c r="A102" s="118"/>
      <c r="B102" s="119"/>
      <c r="C102" s="119"/>
      <c r="D102" s="119"/>
      <c r="E102" s="119"/>
      <c r="F102" s="120"/>
      <c r="G102" s="148" t="s">
        <v>105</v>
      </c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82" t="s">
        <v>48</v>
      </c>
      <c r="AA102" s="82"/>
      <c r="AB102" s="82"/>
      <c r="AC102" s="82"/>
      <c r="AD102" s="82"/>
      <c r="AE102" s="102" t="s">
        <v>58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91"/>
      <c r="AP102" s="91"/>
      <c r="AQ102" s="91"/>
      <c r="AR102" s="91"/>
      <c r="AS102" s="91"/>
      <c r="AT102" s="91"/>
      <c r="AU102" s="91"/>
      <c r="AV102" s="91"/>
      <c r="AW102" s="74">
        <f>AW92/AW97</f>
        <v>2461388.353333333</v>
      </c>
      <c r="AX102" s="75"/>
      <c r="AY102" s="75"/>
      <c r="AZ102" s="75"/>
      <c r="BA102" s="75"/>
      <c r="BB102" s="75"/>
      <c r="BC102" s="75"/>
      <c r="BD102" s="76"/>
      <c r="BE102" s="83">
        <f>AW102</f>
        <v>2461388.353333333</v>
      </c>
      <c r="BF102" s="83"/>
      <c r="BG102" s="83"/>
      <c r="BH102" s="83"/>
      <c r="BI102" s="83"/>
      <c r="BJ102" s="83"/>
      <c r="BK102" s="83"/>
      <c r="BL102" s="83"/>
      <c r="BT102" s="44"/>
      <c r="BU102" s="44"/>
      <c r="BV102" s="44"/>
      <c r="BW102" s="44"/>
      <c r="BX102" s="44"/>
      <c r="BY102" s="44"/>
      <c r="BZ102" s="44"/>
    </row>
    <row r="103" spans="1:78" ht="18.95" customHeight="1" x14ac:dyDescent="0.2">
      <c r="A103" s="145"/>
      <c r="B103" s="146"/>
      <c r="C103" s="146"/>
      <c r="D103" s="146"/>
      <c r="E103" s="146"/>
      <c r="F103" s="147"/>
      <c r="G103" s="121" t="s">
        <v>49</v>
      </c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91"/>
      <c r="AP103" s="91"/>
      <c r="AQ103" s="91"/>
      <c r="AR103" s="91"/>
      <c r="AS103" s="91"/>
      <c r="AT103" s="91"/>
      <c r="AU103" s="91"/>
      <c r="AV103" s="91"/>
      <c r="AW103" s="139"/>
      <c r="AX103" s="140"/>
      <c r="AY103" s="140"/>
      <c r="AZ103" s="140"/>
      <c r="BA103" s="140"/>
      <c r="BB103" s="140"/>
      <c r="BC103" s="140"/>
      <c r="BD103" s="140"/>
      <c r="BE103" s="83"/>
      <c r="BF103" s="83"/>
      <c r="BG103" s="83"/>
      <c r="BH103" s="83"/>
      <c r="BI103" s="83"/>
      <c r="BJ103" s="83"/>
      <c r="BK103" s="83"/>
      <c r="BL103" s="83"/>
      <c r="BT103" s="44"/>
      <c r="BU103" s="44"/>
      <c r="BV103" s="44"/>
      <c r="BW103" s="44"/>
      <c r="BX103" s="44"/>
      <c r="BY103" s="44"/>
      <c r="BZ103" s="44"/>
    </row>
    <row r="104" spans="1:78" ht="36" customHeight="1" x14ac:dyDescent="0.2">
      <c r="A104" s="77"/>
      <c r="B104" s="77"/>
      <c r="C104" s="77"/>
      <c r="D104" s="77"/>
      <c r="E104" s="77"/>
      <c r="F104" s="77"/>
      <c r="G104" s="122" t="s">
        <v>57</v>
      </c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82" t="s">
        <v>50</v>
      </c>
      <c r="AA104" s="82"/>
      <c r="AB104" s="82"/>
      <c r="AC104" s="82"/>
      <c r="AD104" s="82"/>
      <c r="AE104" s="102" t="s">
        <v>58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91"/>
      <c r="AP104" s="91"/>
      <c r="AQ104" s="91"/>
      <c r="AR104" s="91"/>
      <c r="AS104" s="91"/>
      <c r="AT104" s="91"/>
      <c r="AU104" s="91"/>
      <c r="AV104" s="91"/>
      <c r="AW104" s="108">
        <f>(AW88)/595428785*100</f>
        <v>3.21001774544709</v>
      </c>
      <c r="AX104" s="108" t="e">
        <f>#REF!/581556896.25*100</f>
        <v>#REF!</v>
      </c>
      <c r="AY104" s="108" t="e">
        <f>#REF!/581556896.25*100</f>
        <v>#REF!</v>
      </c>
      <c r="AZ104" s="108" t="e">
        <f>#REF!/581556896.25*100</f>
        <v>#REF!</v>
      </c>
      <c r="BA104" s="108" t="e">
        <f>#REF!/581556896.25*100</f>
        <v>#REF!</v>
      </c>
      <c r="BB104" s="108" t="e">
        <f>#REF!/581556896.25*100</f>
        <v>#REF!</v>
      </c>
      <c r="BC104" s="108" t="e">
        <f>#REF!/581556896.25*100</f>
        <v>#REF!</v>
      </c>
      <c r="BD104" s="108" t="e">
        <f>#REF!/581556896.25*100</f>
        <v>#REF!</v>
      </c>
      <c r="BE104" s="83">
        <f>AW104</f>
        <v>3.21001774544709</v>
      </c>
      <c r="BF104" s="83"/>
      <c r="BG104" s="83"/>
      <c r="BH104" s="83"/>
      <c r="BI104" s="83"/>
      <c r="BJ104" s="83"/>
      <c r="BK104" s="83"/>
      <c r="BL104" s="83"/>
      <c r="BT104" s="44" t="e">
        <f>#REF!/581556896.25*100</f>
        <v>#REF!</v>
      </c>
      <c r="BU104" s="44"/>
      <c r="BV104" s="44"/>
      <c r="BW104" s="44"/>
      <c r="BX104" s="44"/>
      <c r="BY104" s="44"/>
      <c r="BZ104" s="44"/>
    </row>
    <row r="105" spans="1:78" ht="9" customHeight="1" x14ac:dyDescent="0.2">
      <c r="A105" s="28"/>
      <c r="B105" s="28"/>
      <c r="C105" s="28"/>
      <c r="D105" s="28"/>
      <c r="E105" s="28"/>
      <c r="F105" s="28"/>
      <c r="G105" s="43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29"/>
      <c r="AA105" s="29"/>
      <c r="AB105" s="29"/>
      <c r="AC105" s="29"/>
      <c r="AD105" s="29"/>
      <c r="AE105" s="29"/>
      <c r="AF105" s="28"/>
      <c r="AG105" s="28"/>
      <c r="AH105" s="28"/>
      <c r="AI105" s="28"/>
      <c r="AJ105" s="28"/>
      <c r="AK105" s="28"/>
      <c r="AL105" s="28"/>
      <c r="AM105" s="28"/>
      <c r="AN105" s="28"/>
      <c r="AO105" s="30"/>
      <c r="AP105" s="30"/>
      <c r="AQ105" s="30"/>
      <c r="AR105" s="30"/>
      <c r="AS105" s="30"/>
      <c r="AT105" s="30"/>
      <c r="AU105" s="30"/>
      <c r="AV105" s="30"/>
      <c r="AW105" s="48"/>
      <c r="AX105" s="48"/>
      <c r="AY105" s="48"/>
      <c r="AZ105" s="48"/>
      <c r="BA105" s="48"/>
      <c r="BB105" s="48"/>
      <c r="BC105" s="48"/>
      <c r="BD105" s="48"/>
      <c r="BE105" s="30"/>
      <c r="BF105" s="30"/>
      <c r="BG105" s="30"/>
      <c r="BH105" s="30"/>
      <c r="BI105" s="30"/>
      <c r="BJ105" s="30"/>
      <c r="BK105" s="30"/>
      <c r="BL105" s="30"/>
      <c r="BT105" s="44"/>
      <c r="BU105" s="44"/>
      <c r="BV105" s="44"/>
      <c r="BW105" s="44"/>
      <c r="BX105" s="44"/>
      <c r="BY105" s="44"/>
      <c r="BZ105" s="44"/>
    </row>
    <row r="106" spans="1:78" ht="18" customHeight="1" x14ac:dyDescent="0.2">
      <c r="A106" s="92"/>
      <c r="B106" s="92"/>
      <c r="C106" s="92"/>
      <c r="D106" s="92"/>
      <c r="E106" s="92"/>
      <c r="F106" s="92"/>
      <c r="G106" s="123" t="s">
        <v>131</v>
      </c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3"/>
      <c r="AM106" s="123"/>
      <c r="AN106" s="123"/>
      <c r="AO106" s="123"/>
      <c r="AP106" s="123"/>
      <c r="AQ106" s="123"/>
      <c r="AR106" s="123"/>
      <c r="AS106" s="123"/>
      <c r="AT106" s="123"/>
      <c r="AU106" s="123"/>
      <c r="AV106" s="123"/>
      <c r="AW106" s="123"/>
      <c r="AX106" s="123"/>
      <c r="AY106" s="123"/>
      <c r="AZ106" s="123"/>
      <c r="BA106" s="123"/>
      <c r="BB106" s="123"/>
      <c r="BC106" s="123"/>
      <c r="BD106" s="123"/>
      <c r="BE106" s="124"/>
      <c r="BF106" s="124"/>
      <c r="BG106" s="124"/>
      <c r="BH106" s="124"/>
      <c r="BI106" s="124"/>
      <c r="BJ106" s="124"/>
      <c r="BK106" s="124"/>
      <c r="BL106" s="124"/>
      <c r="BT106" s="44"/>
      <c r="BU106" s="44"/>
      <c r="BV106" s="44"/>
      <c r="BW106" s="44"/>
      <c r="BX106" s="44"/>
      <c r="BY106" s="44"/>
      <c r="BZ106" s="44"/>
    </row>
    <row r="107" spans="1:78" ht="18" customHeight="1" x14ac:dyDescent="0.2">
      <c r="A107" s="92"/>
      <c r="B107" s="92"/>
      <c r="C107" s="92"/>
      <c r="D107" s="92"/>
      <c r="E107" s="92"/>
      <c r="F107" s="92"/>
      <c r="G107" s="95" t="s">
        <v>47</v>
      </c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7"/>
      <c r="Z107" s="102"/>
      <c r="AA107" s="103"/>
      <c r="AB107" s="103"/>
      <c r="AC107" s="103"/>
      <c r="AD107" s="104"/>
      <c r="AE107" s="102"/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74"/>
      <c r="AP107" s="75"/>
      <c r="AQ107" s="75"/>
      <c r="AR107" s="75"/>
      <c r="AS107" s="75"/>
      <c r="AT107" s="75"/>
      <c r="AU107" s="75"/>
      <c r="AV107" s="76"/>
      <c r="AW107" s="112"/>
      <c r="AX107" s="113"/>
      <c r="AY107" s="113"/>
      <c r="AZ107" s="113"/>
      <c r="BA107" s="113"/>
      <c r="BB107" s="113"/>
      <c r="BC107" s="113"/>
      <c r="BD107" s="114"/>
      <c r="BE107" s="135"/>
      <c r="BF107" s="136"/>
      <c r="BG107" s="136"/>
      <c r="BH107" s="136"/>
      <c r="BI107" s="136"/>
      <c r="BJ107" s="136"/>
      <c r="BK107" s="136"/>
      <c r="BL107" s="137"/>
      <c r="BT107" s="44"/>
      <c r="BU107" s="44"/>
      <c r="BV107" s="44"/>
      <c r="BW107" s="44"/>
      <c r="BX107" s="44"/>
      <c r="BY107" s="44"/>
      <c r="BZ107" s="44"/>
    </row>
    <row r="108" spans="1:78" ht="18" customHeight="1" x14ac:dyDescent="0.2">
      <c r="A108" s="92"/>
      <c r="B108" s="92"/>
      <c r="C108" s="92"/>
      <c r="D108" s="92"/>
      <c r="E108" s="92"/>
      <c r="F108" s="92"/>
      <c r="G108" s="122" t="s">
        <v>64</v>
      </c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82" t="s">
        <v>48</v>
      </c>
      <c r="AA108" s="82"/>
      <c r="AB108" s="82"/>
      <c r="AC108" s="82"/>
      <c r="AD108" s="82"/>
      <c r="AE108" s="82" t="s">
        <v>61</v>
      </c>
      <c r="AF108" s="82"/>
      <c r="AG108" s="82"/>
      <c r="AH108" s="82"/>
      <c r="AI108" s="82"/>
      <c r="AJ108" s="82"/>
      <c r="AK108" s="82"/>
      <c r="AL108" s="82"/>
      <c r="AM108" s="82"/>
      <c r="AN108" s="82"/>
      <c r="AO108" s="74"/>
      <c r="AP108" s="75"/>
      <c r="AQ108" s="75"/>
      <c r="AR108" s="75"/>
      <c r="AS108" s="75"/>
      <c r="AT108" s="75"/>
      <c r="AU108" s="75"/>
      <c r="AV108" s="76"/>
      <c r="AW108" s="112">
        <f>SUM(AW109:BD111)</f>
        <v>5410889.1299999999</v>
      </c>
      <c r="AX108" s="113"/>
      <c r="AY108" s="113"/>
      <c r="AZ108" s="113"/>
      <c r="BA108" s="113"/>
      <c r="BB108" s="113"/>
      <c r="BC108" s="113"/>
      <c r="BD108" s="114"/>
      <c r="BE108" s="83">
        <f>AW108</f>
        <v>5410889.1299999999</v>
      </c>
      <c r="BF108" s="83"/>
      <c r="BG108" s="83"/>
      <c r="BH108" s="83"/>
      <c r="BI108" s="83"/>
      <c r="BJ108" s="83"/>
      <c r="BK108" s="83"/>
      <c r="BL108" s="83"/>
      <c r="BT108" s="44"/>
      <c r="BU108" s="44"/>
      <c r="BV108" s="44"/>
      <c r="BW108" s="44"/>
      <c r="BX108" s="44"/>
      <c r="BY108" s="44"/>
      <c r="BZ108" s="44"/>
    </row>
    <row r="109" spans="1:78" ht="36" customHeight="1" x14ac:dyDescent="0.2">
      <c r="A109" s="92"/>
      <c r="B109" s="92"/>
      <c r="C109" s="92"/>
      <c r="D109" s="92"/>
      <c r="E109" s="92"/>
      <c r="F109" s="92"/>
      <c r="G109" s="128" t="s">
        <v>110</v>
      </c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30"/>
      <c r="Z109" s="82" t="s">
        <v>67</v>
      </c>
      <c r="AA109" s="82"/>
      <c r="AB109" s="82"/>
      <c r="AC109" s="82"/>
      <c r="AD109" s="82"/>
      <c r="AE109" s="82" t="s">
        <v>61</v>
      </c>
      <c r="AF109" s="82"/>
      <c r="AG109" s="82"/>
      <c r="AH109" s="82"/>
      <c r="AI109" s="82"/>
      <c r="AJ109" s="82"/>
      <c r="AK109" s="82"/>
      <c r="AL109" s="82"/>
      <c r="AM109" s="82"/>
      <c r="AN109" s="82"/>
      <c r="AO109" s="83"/>
      <c r="AP109" s="83"/>
      <c r="AQ109" s="83"/>
      <c r="AR109" s="83"/>
      <c r="AS109" s="83"/>
      <c r="AT109" s="83"/>
      <c r="AU109" s="83"/>
      <c r="AV109" s="83"/>
      <c r="AW109" s="108">
        <f>AW65</f>
        <v>405092</v>
      </c>
      <c r="AX109" s="108"/>
      <c r="AY109" s="108"/>
      <c r="AZ109" s="108"/>
      <c r="BA109" s="108"/>
      <c r="BB109" s="108"/>
      <c r="BC109" s="108"/>
      <c r="BD109" s="108"/>
      <c r="BE109" s="83">
        <f>AW109</f>
        <v>405092</v>
      </c>
      <c r="BF109" s="83"/>
      <c r="BG109" s="83"/>
      <c r="BH109" s="83"/>
      <c r="BI109" s="83"/>
      <c r="BJ109" s="83"/>
      <c r="BK109" s="83"/>
      <c r="BL109" s="83"/>
      <c r="BT109" s="44"/>
      <c r="BU109" s="44"/>
      <c r="BV109" s="44"/>
      <c r="BW109" s="44"/>
      <c r="BX109" s="44"/>
      <c r="BY109" s="44"/>
      <c r="BZ109" s="44"/>
    </row>
    <row r="110" spans="1:78" ht="20.25" customHeight="1" x14ac:dyDescent="0.2">
      <c r="A110" s="92"/>
      <c r="B110" s="92"/>
      <c r="C110" s="92"/>
      <c r="D110" s="92"/>
      <c r="E110" s="92"/>
      <c r="F110" s="92"/>
      <c r="G110" s="128" t="s">
        <v>148</v>
      </c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30"/>
      <c r="Z110" s="82" t="s">
        <v>67</v>
      </c>
      <c r="AA110" s="82"/>
      <c r="AB110" s="82"/>
      <c r="AC110" s="82"/>
      <c r="AD110" s="82"/>
      <c r="AE110" s="82" t="s">
        <v>61</v>
      </c>
      <c r="AF110" s="82"/>
      <c r="AG110" s="82"/>
      <c r="AH110" s="82"/>
      <c r="AI110" s="82"/>
      <c r="AJ110" s="82"/>
      <c r="AK110" s="82"/>
      <c r="AL110" s="82"/>
      <c r="AM110" s="82"/>
      <c r="AN110" s="82"/>
      <c r="AO110" s="83"/>
      <c r="AP110" s="83"/>
      <c r="AQ110" s="83"/>
      <c r="AR110" s="83"/>
      <c r="AS110" s="83"/>
      <c r="AT110" s="83"/>
      <c r="AU110" s="83"/>
      <c r="AV110" s="83"/>
      <c r="AW110" s="112">
        <f>AW66</f>
        <v>3120000</v>
      </c>
      <c r="AX110" s="113"/>
      <c r="AY110" s="113"/>
      <c r="AZ110" s="113"/>
      <c r="BA110" s="113"/>
      <c r="BB110" s="113"/>
      <c r="BC110" s="113"/>
      <c r="BD110" s="114"/>
      <c r="BE110" s="83">
        <f>AW110</f>
        <v>3120000</v>
      </c>
      <c r="BF110" s="83"/>
      <c r="BG110" s="83"/>
      <c r="BH110" s="83"/>
      <c r="BI110" s="83"/>
      <c r="BJ110" s="83"/>
      <c r="BK110" s="83"/>
      <c r="BL110" s="83"/>
      <c r="BT110" s="44"/>
      <c r="BU110" s="44"/>
      <c r="BV110" s="44"/>
      <c r="BW110" s="44"/>
      <c r="BX110" s="44"/>
      <c r="BY110" s="44"/>
      <c r="BZ110" s="44"/>
    </row>
    <row r="111" spans="1:78" ht="51.75" customHeight="1" x14ac:dyDescent="0.2">
      <c r="A111" s="92"/>
      <c r="B111" s="92"/>
      <c r="C111" s="92"/>
      <c r="D111" s="92"/>
      <c r="E111" s="92"/>
      <c r="F111" s="92"/>
      <c r="G111" s="128" t="s">
        <v>152</v>
      </c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30"/>
      <c r="Z111" s="82" t="s">
        <v>67</v>
      </c>
      <c r="AA111" s="82"/>
      <c r="AB111" s="82"/>
      <c r="AC111" s="82"/>
      <c r="AD111" s="82"/>
      <c r="AE111" s="82" t="s">
        <v>61</v>
      </c>
      <c r="AF111" s="82"/>
      <c r="AG111" s="82"/>
      <c r="AH111" s="82"/>
      <c r="AI111" s="82"/>
      <c r="AJ111" s="82"/>
      <c r="AK111" s="82"/>
      <c r="AL111" s="82"/>
      <c r="AM111" s="82"/>
      <c r="AN111" s="82"/>
      <c r="AO111" s="83"/>
      <c r="AP111" s="83"/>
      <c r="AQ111" s="83"/>
      <c r="AR111" s="83"/>
      <c r="AS111" s="83"/>
      <c r="AT111" s="83"/>
      <c r="AU111" s="83"/>
      <c r="AV111" s="83"/>
      <c r="AW111" s="112">
        <f>AW67</f>
        <v>1885797.13</v>
      </c>
      <c r="AX111" s="113"/>
      <c r="AY111" s="113"/>
      <c r="AZ111" s="113"/>
      <c r="BA111" s="113"/>
      <c r="BB111" s="113"/>
      <c r="BC111" s="113"/>
      <c r="BD111" s="114"/>
      <c r="BE111" s="83">
        <f>AW111</f>
        <v>1885797.13</v>
      </c>
      <c r="BF111" s="83"/>
      <c r="BG111" s="83"/>
      <c r="BH111" s="83"/>
      <c r="BI111" s="83"/>
      <c r="BJ111" s="83"/>
      <c r="BK111" s="83"/>
      <c r="BL111" s="83"/>
      <c r="BT111" s="44"/>
      <c r="BU111" s="44"/>
      <c r="BV111" s="44"/>
      <c r="BW111" s="44"/>
      <c r="BX111" s="44"/>
      <c r="BY111" s="44"/>
      <c r="BZ111" s="44"/>
    </row>
    <row r="112" spans="1:78" ht="32.25" customHeight="1" x14ac:dyDescent="0.2">
      <c r="A112" s="92"/>
      <c r="B112" s="92"/>
      <c r="C112" s="92"/>
      <c r="D112" s="92"/>
      <c r="E112" s="92"/>
      <c r="F112" s="92"/>
      <c r="G112" s="128" t="s">
        <v>153</v>
      </c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30"/>
      <c r="Z112" s="82" t="s">
        <v>67</v>
      </c>
      <c r="AA112" s="82"/>
      <c r="AB112" s="82"/>
      <c r="AC112" s="82"/>
      <c r="AD112" s="82"/>
      <c r="AE112" s="82" t="s">
        <v>146</v>
      </c>
      <c r="AF112" s="82"/>
      <c r="AG112" s="82"/>
      <c r="AH112" s="82"/>
      <c r="AI112" s="82"/>
      <c r="AJ112" s="82"/>
      <c r="AK112" s="82"/>
      <c r="AL112" s="82"/>
      <c r="AM112" s="82"/>
      <c r="AN112" s="82"/>
      <c r="AO112" s="83"/>
      <c r="AP112" s="83"/>
      <c r="AQ112" s="83"/>
      <c r="AR112" s="83"/>
      <c r="AS112" s="83"/>
      <c r="AT112" s="83"/>
      <c r="AU112" s="83"/>
      <c r="AV112" s="83"/>
      <c r="AW112" s="221">
        <f>6285990.43</f>
        <v>6285990.4299999997</v>
      </c>
      <c r="AX112" s="222"/>
      <c r="AY112" s="222"/>
      <c r="AZ112" s="222"/>
      <c r="BA112" s="222"/>
      <c r="BB112" s="222"/>
      <c r="BC112" s="222"/>
      <c r="BD112" s="223"/>
      <c r="BE112" s="83">
        <f>AW112</f>
        <v>6285990.4299999997</v>
      </c>
      <c r="BF112" s="83"/>
      <c r="BG112" s="83"/>
      <c r="BH112" s="83"/>
      <c r="BI112" s="83"/>
      <c r="BJ112" s="83"/>
      <c r="BK112" s="83"/>
      <c r="BL112" s="83"/>
      <c r="BT112" s="44"/>
      <c r="BU112" s="44"/>
      <c r="BV112" s="44"/>
      <c r="BW112" s="44"/>
      <c r="BX112" s="44"/>
      <c r="BY112" s="44"/>
      <c r="BZ112" s="44"/>
    </row>
    <row r="113" spans="1:78" ht="18" customHeight="1" x14ac:dyDescent="0.2">
      <c r="A113" s="92"/>
      <c r="B113" s="92"/>
      <c r="C113" s="92"/>
      <c r="D113" s="92"/>
      <c r="E113" s="92"/>
      <c r="F113" s="92"/>
      <c r="G113" s="227" t="s">
        <v>66</v>
      </c>
      <c r="H113" s="227"/>
      <c r="I113" s="227"/>
      <c r="J113" s="227"/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3"/>
      <c r="AP113" s="83"/>
      <c r="AQ113" s="83"/>
      <c r="AR113" s="83"/>
      <c r="AS113" s="83"/>
      <c r="AT113" s="83"/>
      <c r="AU113" s="83"/>
      <c r="AV113" s="83"/>
      <c r="AW113" s="108"/>
      <c r="AX113" s="108"/>
      <c r="AY113" s="108"/>
      <c r="AZ113" s="108"/>
      <c r="BA113" s="108"/>
      <c r="BB113" s="108"/>
      <c r="BC113" s="108"/>
      <c r="BD113" s="108"/>
      <c r="BE113" s="124"/>
      <c r="BF113" s="124"/>
      <c r="BG113" s="124"/>
      <c r="BH113" s="124"/>
      <c r="BI113" s="124"/>
      <c r="BJ113" s="124"/>
      <c r="BK113" s="124"/>
      <c r="BL113" s="124"/>
      <c r="BT113" s="44"/>
      <c r="BU113" s="44"/>
      <c r="BV113" s="44"/>
      <c r="BW113" s="44"/>
      <c r="BX113" s="44"/>
      <c r="BY113" s="44"/>
      <c r="BZ113" s="44"/>
    </row>
    <row r="114" spans="1:78" ht="35.25" customHeight="1" x14ac:dyDescent="0.2">
      <c r="A114" s="92"/>
      <c r="B114" s="92"/>
      <c r="C114" s="92"/>
      <c r="D114" s="92"/>
      <c r="E114" s="92"/>
      <c r="F114" s="92"/>
      <c r="G114" s="128" t="s">
        <v>111</v>
      </c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30"/>
      <c r="Z114" s="82" t="s">
        <v>62</v>
      </c>
      <c r="AA114" s="82"/>
      <c r="AB114" s="82"/>
      <c r="AC114" s="82"/>
      <c r="AD114" s="82"/>
      <c r="AE114" s="125" t="s">
        <v>114</v>
      </c>
      <c r="AF114" s="126"/>
      <c r="AG114" s="126"/>
      <c r="AH114" s="126"/>
      <c r="AI114" s="126"/>
      <c r="AJ114" s="126"/>
      <c r="AK114" s="126"/>
      <c r="AL114" s="126"/>
      <c r="AM114" s="126"/>
      <c r="AN114" s="127"/>
      <c r="AO114" s="131"/>
      <c r="AP114" s="131"/>
      <c r="AQ114" s="131"/>
      <c r="AR114" s="131"/>
      <c r="AS114" s="131"/>
      <c r="AT114" s="131"/>
      <c r="AU114" s="131"/>
      <c r="AV114" s="131"/>
      <c r="AW114" s="138">
        <f>1</f>
        <v>1</v>
      </c>
      <c r="AX114" s="138"/>
      <c r="AY114" s="138"/>
      <c r="AZ114" s="138"/>
      <c r="BA114" s="138"/>
      <c r="BB114" s="138"/>
      <c r="BC114" s="138"/>
      <c r="BD114" s="138"/>
      <c r="BE114" s="138">
        <f>AW114</f>
        <v>1</v>
      </c>
      <c r="BF114" s="138"/>
      <c r="BG114" s="138"/>
      <c r="BH114" s="138"/>
      <c r="BI114" s="138"/>
      <c r="BJ114" s="138"/>
      <c r="BK114" s="138"/>
      <c r="BL114" s="138"/>
      <c r="BT114" s="44"/>
      <c r="BU114" s="44"/>
      <c r="BV114" s="44"/>
      <c r="BW114" s="44"/>
      <c r="BX114" s="44"/>
      <c r="BY114" s="44"/>
      <c r="BZ114" s="44"/>
    </row>
    <row r="115" spans="1:78" ht="35.25" customHeight="1" x14ac:dyDescent="0.2">
      <c r="A115" s="92"/>
      <c r="B115" s="92"/>
      <c r="C115" s="92"/>
      <c r="D115" s="92"/>
      <c r="E115" s="92"/>
      <c r="F115" s="92"/>
      <c r="G115" s="128" t="s">
        <v>138</v>
      </c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30"/>
      <c r="Z115" s="82" t="s">
        <v>62</v>
      </c>
      <c r="AA115" s="82"/>
      <c r="AB115" s="82"/>
      <c r="AC115" s="82"/>
      <c r="AD115" s="82"/>
      <c r="AE115" s="125" t="s">
        <v>147</v>
      </c>
      <c r="AF115" s="126"/>
      <c r="AG115" s="126"/>
      <c r="AH115" s="126"/>
      <c r="AI115" s="126"/>
      <c r="AJ115" s="126"/>
      <c r="AK115" s="126"/>
      <c r="AL115" s="126"/>
      <c r="AM115" s="126"/>
      <c r="AN115" s="127"/>
      <c r="AO115" s="131"/>
      <c r="AP115" s="131"/>
      <c r="AQ115" s="131"/>
      <c r="AR115" s="131"/>
      <c r="AS115" s="131"/>
      <c r="AT115" s="131"/>
      <c r="AU115" s="131"/>
      <c r="AV115" s="131"/>
      <c r="AW115" s="138">
        <f>1+2</f>
        <v>3</v>
      </c>
      <c r="AX115" s="138"/>
      <c r="AY115" s="138"/>
      <c r="AZ115" s="138"/>
      <c r="BA115" s="138"/>
      <c r="BB115" s="138"/>
      <c r="BC115" s="138"/>
      <c r="BD115" s="138"/>
      <c r="BE115" s="138">
        <f>AW115</f>
        <v>3</v>
      </c>
      <c r="BF115" s="138"/>
      <c r="BG115" s="138"/>
      <c r="BH115" s="138"/>
      <c r="BI115" s="138"/>
      <c r="BJ115" s="138"/>
      <c r="BK115" s="138"/>
      <c r="BL115" s="138"/>
      <c r="BT115" s="44"/>
      <c r="BU115" s="44"/>
      <c r="BV115" s="44"/>
      <c r="BW115" s="44"/>
      <c r="BX115" s="44"/>
      <c r="BY115" s="44"/>
      <c r="BZ115" s="44"/>
    </row>
    <row r="116" spans="1:78" ht="35.25" hidden="1" customHeight="1" x14ac:dyDescent="0.2">
      <c r="A116" s="88"/>
      <c r="B116" s="89"/>
      <c r="C116" s="89"/>
      <c r="D116" s="89"/>
      <c r="E116" s="89"/>
      <c r="F116" s="90"/>
      <c r="G116" s="128" t="s">
        <v>139</v>
      </c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30"/>
      <c r="Z116" s="102" t="s">
        <v>62</v>
      </c>
      <c r="AA116" s="103"/>
      <c r="AB116" s="103"/>
      <c r="AC116" s="103"/>
      <c r="AD116" s="104"/>
      <c r="AE116" s="125" t="s">
        <v>137</v>
      </c>
      <c r="AF116" s="126"/>
      <c r="AG116" s="126"/>
      <c r="AH116" s="126"/>
      <c r="AI116" s="126"/>
      <c r="AJ116" s="126"/>
      <c r="AK116" s="126"/>
      <c r="AL116" s="126"/>
      <c r="AM116" s="126"/>
      <c r="AN116" s="127"/>
      <c r="AO116" s="132"/>
      <c r="AP116" s="133"/>
      <c r="AQ116" s="133"/>
      <c r="AR116" s="133"/>
      <c r="AS116" s="133"/>
      <c r="AT116" s="133"/>
      <c r="AU116" s="133"/>
      <c r="AV116" s="134"/>
      <c r="AW116" s="224">
        <v>2</v>
      </c>
      <c r="AX116" s="225"/>
      <c r="AY116" s="225"/>
      <c r="AZ116" s="225"/>
      <c r="BA116" s="225"/>
      <c r="BB116" s="225"/>
      <c r="BC116" s="225"/>
      <c r="BD116" s="226"/>
      <c r="BE116" s="224">
        <f>AW116</f>
        <v>2</v>
      </c>
      <c r="BF116" s="225"/>
      <c r="BG116" s="225"/>
      <c r="BH116" s="225"/>
      <c r="BI116" s="225"/>
      <c r="BJ116" s="225"/>
      <c r="BK116" s="225"/>
      <c r="BL116" s="226"/>
      <c r="BT116" s="44"/>
      <c r="BU116" s="44"/>
      <c r="BV116" s="44"/>
      <c r="BW116" s="44"/>
      <c r="BX116" s="44"/>
      <c r="BY116" s="44"/>
      <c r="BZ116" s="44"/>
    </row>
    <row r="117" spans="1:78" ht="18" customHeight="1" x14ac:dyDescent="0.2">
      <c r="A117" s="92"/>
      <c r="B117" s="92"/>
      <c r="C117" s="92"/>
      <c r="D117" s="92"/>
      <c r="E117" s="92"/>
      <c r="F117" s="92"/>
      <c r="G117" s="227" t="s">
        <v>60</v>
      </c>
      <c r="H117" s="227"/>
      <c r="I117" s="227"/>
      <c r="J117" s="227"/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3"/>
      <c r="AP117" s="83"/>
      <c r="AQ117" s="83"/>
      <c r="AR117" s="83"/>
      <c r="AS117" s="83"/>
      <c r="AT117" s="83"/>
      <c r="AU117" s="83"/>
      <c r="AV117" s="83"/>
      <c r="AW117" s="108"/>
      <c r="AX117" s="108"/>
      <c r="AY117" s="108"/>
      <c r="AZ117" s="108"/>
      <c r="BA117" s="108"/>
      <c r="BB117" s="108"/>
      <c r="BC117" s="108"/>
      <c r="BD117" s="108"/>
      <c r="BE117" s="124"/>
      <c r="BF117" s="124"/>
      <c r="BG117" s="124"/>
      <c r="BH117" s="124"/>
      <c r="BI117" s="124"/>
      <c r="BJ117" s="124"/>
      <c r="BK117" s="124"/>
      <c r="BL117" s="124"/>
      <c r="BT117" s="44"/>
      <c r="BU117" s="44"/>
      <c r="BV117" s="44"/>
      <c r="BW117" s="44"/>
      <c r="BX117" s="44"/>
      <c r="BY117" s="44"/>
      <c r="BZ117" s="44"/>
    </row>
    <row r="118" spans="1:78" ht="34.5" customHeight="1" x14ac:dyDescent="0.2">
      <c r="A118" s="92"/>
      <c r="B118" s="92"/>
      <c r="C118" s="92"/>
      <c r="D118" s="92"/>
      <c r="E118" s="92"/>
      <c r="F118" s="92"/>
      <c r="G118" s="148" t="s">
        <v>112</v>
      </c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50"/>
      <c r="Z118" s="102" t="s">
        <v>48</v>
      </c>
      <c r="AA118" s="103"/>
      <c r="AB118" s="103"/>
      <c r="AC118" s="103"/>
      <c r="AD118" s="104"/>
      <c r="AE118" s="102" t="s">
        <v>58</v>
      </c>
      <c r="AF118" s="103"/>
      <c r="AG118" s="103"/>
      <c r="AH118" s="103"/>
      <c r="AI118" s="103"/>
      <c r="AJ118" s="103"/>
      <c r="AK118" s="103"/>
      <c r="AL118" s="103"/>
      <c r="AM118" s="103"/>
      <c r="AN118" s="104"/>
      <c r="AO118" s="74"/>
      <c r="AP118" s="75"/>
      <c r="AQ118" s="75"/>
      <c r="AR118" s="75"/>
      <c r="AS118" s="75"/>
      <c r="AT118" s="75"/>
      <c r="AU118" s="75"/>
      <c r="AV118" s="76"/>
      <c r="AW118" s="112">
        <f>AW109/AW114</f>
        <v>405092</v>
      </c>
      <c r="AX118" s="113"/>
      <c r="AY118" s="113"/>
      <c r="AZ118" s="113"/>
      <c r="BA118" s="113"/>
      <c r="BB118" s="113"/>
      <c r="BC118" s="113"/>
      <c r="BD118" s="114"/>
      <c r="BE118" s="83">
        <f>AW118</f>
        <v>405092</v>
      </c>
      <c r="BF118" s="83"/>
      <c r="BG118" s="83"/>
      <c r="BH118" s="83"/>
      <c r="BI118" s="83"/>
      <c r="BJ118" s="83"/>
      <c r="BK118" s="83"/>
      <c r="BL118" s="83"/>
      <c r="BT118" s="44"/>
      <c r="BU118" s="44"/>
      <c r="BV118" s="44"/>
      <c r="BW118" s="44"/>
      <c r="BX118" s="44"/>
      <c r="BY118" s="44"/>
      <c r="BZ118" s="44"/>
    </row>
    <row r="119" spans="1:78" ht="34.5" customHeight="1" x14ac:dyDescent="0.2">
      <c r="A119" s="92"/>
      <c r="B119" s="92"/>
      <c r="C119" s="92"/>
      <c r="D119" s="92"/>
      <c r="E119" s="92"/>
      <c r="F119" s="92"/>
      <c r="G119" s="148" t="s">
        <v>140</v>
      </c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50"/>
      <c r="Z119" s="102" t="s">
        <v>48</v>
      </c>
      <c r="AA119" s="103"/>
      <c r="AB119" s="103"/>
      <c r="AC119" s="103"/>
      <c r="AD119" s="104"/>
      <c r="AE119" s="102" t="s">
        <v>58</v>
      </c>
      <c r="AF119" s="103"/>
      <c r="AG119" s="103"/>
      <c r="AH119" s="103"/>
      <c r="AI119" s="103"/>
      <c r="AJ119" s="103"/>
      <c r="AK119" s="103"/>
      <c r="AL119" s="103"/>
      <c r="AM119" s="103"/>
      <c r="AN119" s="104"/>
      <c r="AO119" s="74"/>
      <c r="AP119" s="75"/>
      <c r="AQ119" s="75"/>
      <c r="AR119" s="75"/>
      <c r="AS119" s="75"/>
      <c r="AT119" s="75"/>
      <c r="AU119" s="75"/>
      <c r="AV119" s="76"/>
      <c r="AW119" s="112">
        <f>AW110</f>
        <v>3120000</v>
      </c>
      <c r="AX119" s="113"/>
      <c r="AY119" s="113"/>
      <c r="AZ119" s="113"/>
      <c r="BA119" s="113"/>
      <c r="BB119" s="113"/>
      <c r="BC119" s="113"/>
      <c r="BD119" s="114"/>
      <c r="BE119" s="83">
        <f>AW119</f>
        <v>3120000</v>
      </c>
      <c r="BF119" s="83"/>
      <c r="BG119" s="83"/>
      <c r="BH119" s="83"/>
      <c r="BI119" s="83"/>
      <c r="BJ119" s="83"/>
      <c r="BK119" s="83"/>
      <c r="BL119" s="83"/>
      <c r="BT119" s="44"/>
      <c r="BU119" s="44"/>
      <c r="BV119" s="44"/>
      <c r="BW119" s="44"/>
      <c r="BX119" s="44"/>
      <c r="BY119" s="44"/>
      <c r="BZ119" s="44"/>
    </row>
    <row r="120" spans="1:78" ht="48.75" customHeight="1" x14ac:dyDescent="0.2">
      <c r="A120" s="92"/>
      <c r="B120" s="92"/>
      <c r="C120" s="92"/>
      <c r="D120" s="92"/>
      <c r="E120" s="92"/>
      <c r="F120" s="92"/>
      <c r="G120" s="148" t="s">
        <v>157</v>
      </c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50"/>
      <c r="Z120" s="102" t="s">
        <v>48</v>
      </c>
      <c r="AA120" s="103"/>
      <c r="AB120" s="103"/>
      <c r="AC120" s="103"/>
      <c r="AD120" s="104"/>
      <c r="AE120" s="102" t="s">
        <v>58</v>
      </c>
      <c r="AF120" s="103"/>
      <c r="AG120" s="103"/>
      <c r="AH120" s="103"/>
      <c r="AI120" s="103"/>
      <c r="AJ120" s="103"/>
      <c r="AK120" s="103"/>
      <c r="AL120" s="103"/>
      <c r="AM120" s="103"/>
      <c r="AN120" s="104"/>
      <c r="AO120" s="74"/>
      <c r="AP120" s="75"/>
      <c r="AQ120" s="75"/>
      <c r="AR120" s="75"/>
      <c r="AS120" s="75"/>
      <c r="AT120" s="75"/>
      <c r="AU120" s="75"/>
      <c r="AV120" s="76"/>
      <c r="AW120" s="112">
        <f>AW111/2</f>
        <v>942898.56499999994</v>
      </c>
      <c r="AX120" s="113"/>
      <c r="AY120" s="113"/>
      <c r="AZ120" s="113"/>
      <c r="BA120" s="113"/>
      <c r="BB120" s="113"/>
      <c r="BC120" s="113"/>
      <c r="BD120" s="114"/>
      <c r="BE120" s="83">
        <f>AW120</f>
        <v>942898.56499999994</v>
      </c>
      <c r="BF120" s="83"/>
      <c r="BG120" s="83"/>
      <c r="BH120" s="83"/>
      <c r="BI120" s="83"/>
      <c r="BJ120" s="83"/>
      <c r="BK120" s="83"/>
      <c r="BL120" s="83"/>
      <c r="BT120" s="44"/>
      <c r="BU120" s="44"/>
      <c r="BV120" s="44"/>
      <c r="BW120" s="44"/>
      <c r="BX120" s="44"/>
      <c r="BY120" s="44"/>
      <c r="BZ120" s="44"/>
    </row>
    <row r="121" spans="1:78" ht="18" customHeight="1" x14ac:dyDescent="0.2">
      <c r="A121" s="92"/>
      <c r="B121" s="92"/>
      <c r="C121" s="92"/>
      <c r="D121" s="92"/>
      <c r="E121" s="92"/>
      <c r="F121" s="92"/>
      <c r="G121" s="228" t="s">
        <v>49</v>
      </c>
      <c r="H121" s="228"/>
      <c r="I121" s="228"/>
      <c r="J121" s="228"/>
      <c r="K121" s="228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28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3"/>
      <c r="AP121" s="83"/>
      <c r="AQ121" s="83"/>
      <c r="AR121" s="83"/>
      <c r="AS121" s="83"/>
      <c r="AT121" s="83"/>
      <c r="AU121" s="83"/>
      <c r="AV121" s="83"/>
      <c r="AW121" s="108"/>
      <c r="AX121" s="108"/>
      <c r="AY121" s="108"/>
      <c r="AZ121" s="108"/>
      <c r="BA121" s="108"/>
      <c r="BB121" s="108"/>
      <c r="BC121" s="108"/>
      <c r="BD121" s="108"/>
      <c r="BE121" s="124"/>
      <c r="BF121" s="124"/>
      <c r="BG121" s="124"/>
      <c r="BH121" s="124"/>
      <c r="BI121" s="124"/>
      <c r="BJ121" s="124"/>
      <c r="BK121" s="124"/>
      <c r="BL121" s="124"/>
      <c r="BT121" s="44"/>
      <c r="BU121" s="44"/>
      <c r="BV121" s="44"/>
      <c r="BW121" s="44"/>
      <c r="BX121" s="44"/>
      <c r="BY121" s="44"/>
      <c r="BZ121" s="44"/>
    </row>
    <row r="122" spans="1:78" ht="35.25" customHeight="1" x14ac:dyDescent="0.2">
      <c r="A122" s="92"/>
      <c r="B122" s="92"/>
      <c r="C122" s="92"/>
      <c r="D122" s="92"/>
      <c r="E122" s="92"/>
      <c r="F122" s="92"/>
      <c r="G122" s="236" t="s">
        <v>57</v>
      </c>
      <c r="H122" s="236"/>
      <c r="I122" s="236"/>
      <c r="J122" s="236"/>
      <c r="K122" s="236"/>
      <c r="L122" s="236"/>
      <c r="M122" s="236"/>
      <c r="N122" s="236"/>
      <c r="O122" s="236"/>
      <c r="P122" s="236"/>
      <c r="Q122" s="236"/>
      <c r="R122" s="236"/>
      <c r="S122" s="236"/>
      <c r="T122" s="236"/>
      <c r="U122" s="236"/>
      <c r="V122" s="236"/>
      <c r="W122" s="236"/>
      <c r="X122" s="236"/>
      <c r="Y122" s="236"/>
      <c r="Z122" s="82" t="s">
        <v>50</v>
      </c>
      <c r="AA122" s="82"/>
      <c r="AB122" s="82"/>
      <c r="AC122" s="82"/>
      <c r="AD122" s="82"/>
      <c r="AE122" s="82" t="s">
        <v>58</v>
      </c>
      <c r="AF122" s="82"/>
      <c r="AG122" s="82"/>
      <c r="AH122" s="82"/>
      <c r="AI122" s="82"/>
      <c r="AJ122" s="82"/>
      <c r="AK122" s="82"/>
      <c r="AL122" s="82"/>
      <c r="AM122" s="82"/>
      <c r="AN122" s="82"/>
      <c r="AO122" s="83"/>
      <c r="AP122" s="83"/>
      <c r="AQ122" s="83"/>
      <c r="AR122" s="83"/>
      <c r="AS122" s="83"/>
      <c r="AT122" s="83"/>
      <c r="AU122" s="83"/>
      <c r="AV122" s="83"/>
      <c r="AW122" s="232">
        <f>AW108/122090773.68*100</f>
        <v>4.4318575162624034</v>
      </c>
      <c r="AX122" s="232" t="e">
        <f>#REF!/57436717.28*100</f>
        <v>#REF!</v>
      </c>
      <c r="AY122" s="232">
        <f>AY109/122090773.68*100</f>
        <v>0</v>
      </c>
      <c r="AZ122" s="232" t="e">
        <f>#REF!/57436717.28*100</f>
        <v>#REF!</v>
      </c>
      <c r="BA122" s="232">
        <f>BA109/122090773.68*100</f>
        <v>0</v>
      </c>
      <c r="BB122" s="232" t="e">
        <f>#REF!/57436717.28*100</f>
        <v>#REF!</v>
      </c>
      <c r="BC122" s="232">
        <f>BC109/122090773.68*100</f>
        <v>0</v>
      </c>
      <c r="BD122" s="232" t="e">
        <f>#REF!/57436717.28*100</f>
        <v>#REF!</v>
      </c>
      <c r="BE122" s="124">
        <f>AW122</f>
        <v>4.4318575162624034</v>
      </c>
      <c r="BF122" s="124"/>
      <c r="BG122" s="124"/>
      <c r="BH122" s="124"/>
      <c r="BI122" s="124"/>
      <c r="BJ122" s="124"/>
      <c r="BK122" s="124"/>
      <c r="BL122" s="124"/>
      <c r="BT122" s="44"/>
      <c r="BU122" s="44"/>
      <c r="BV122" s="44"/>
      <c r="BW122" s="44"/>
      <c r="BX122" s="44"/>
      <c r="BY122" s="44"/>
      <c r="BZ122" s="44"/>
    </row>
    <row r="123" spans="1:78" ht="35.25" hidden="1" customHeight="1" x14ac:dyDescent="0.2">
      <c r="A123" s="92"/>
      <c r="B123" s="92"/>
      <c r="C123" s="92"/>
      <c r="D123" s="92"/>
      <c r="E123" s="92"/>
      <c r="F123" s="92"/>
      <c r="G123" s="128" t="s">
        <v>149</v>
      </c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30"/>
      <c r="Z123" s="82" t="s">
        <v>50</v>
      </c>
      <c r="AA123" s="82"/>
      <c r="AB123" s="82"/>
      <c r="AC123" s="82"/>
      <c r="AD123" s="82"/>
      <c r="AE123" s="82" t="s">
        <v>58</v>
      </c>
      <c r="AF123" s="82"/>
      <c r="AG123" s="82"/>
      <c r="AH123" s="82"/>
      <c r="AI123" s="82"/>
      <c r="AJ123" s="82"/>
      <c r="AK123" s="82"/>
      <c r="AL123" s="82"/>
      <c r="AM123" s="82"/>
      <c r="AN123" s="82"/>
      <c r="AO123" s="83"/>
      <c r="AP123" s="83"/>
      <c r="AQ123" s="83"/>
      <c r="AR123" s="83"/>
      <c r="AS123" s="83"/>
      <c r="AT123" s="83"/>
      <c r="AU123" s="83"/>
      <c r="AV123" s="83"/>
      <c r="AW123" s="233">
        <v>100</v>
      </c>
      <c r="AX123" s="234"/>
      <c r="AY123" s="234"/>
      <c r="AZ123" s="234"/>
      <c r="BA123" s="234"/>
      <c r="BB123" s="234"/>
      <c r="BC123" s="234"/>
      <c r="BD123" s="235"/>
      <c r="BE123" s="124">
        <f>AW123</f>
        <v>100</v>
      </c>
      <c r="BF123" s="124"/>
      <c r="BG123" s="124"/>
      <c r="BH123" s="124"/>
      <c r="BI123" s="124"/>
      <c r="BJ123" s="124"/>
      <c r="BK123" s="124"/>
      <c r="BL123" s="124"/>
      <c r="BT123" s="44"/>
      <c r="BU123" s="44"/>
      <c r="BV123" s="44"/>
      <c r="BW123" s="44"/>
      <c r="BX123" s="44"/>
      <c r="BY123" s="44"/>
      <c r="BZ123" s="44"/>
    </row>
    <row r="124" spans="1:78" ht="9" customHeight="1" x14ac:dyDescent="0.2">
      <c r="A124" s="28"/>
      <c r="B124" s="28"/>
      <c r="C124" s="28"/>
      <c r="D124" s="28"/>
      <c r="E124" s="28"/>
      <c r="F124" s="28"/>
      <c r="G124" s="43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29"/>
      <c r="AA124" s="29"/>
      <c r="AB124" s="29"/>
      <c r="AC124" s="29"/>
      <c r="AD124" s="29"/>
      <c r="AE124" s="29"/>
      <c r="AF124" s="28"/>
      <c r="AG124" s="28"/>
      <c r="AH124" s="28"/>
      <c r="AI124" s="28"/>
      <c r="AJ124" s="28"/>
      <c r="AK124" s="28"/>
      <c r="AL124" s="28"/>
      <c r="AM124" s="28"/>
      <c r="AN124" s="28"/>
      <c r="AO124" s="30"/>
      <c r="AP124" s="30"/>
      <c r="AQ124" s="30"/>
      <c r="AR124" s="30"/>
      <c r="AS124" s="30"/>
      <c r="AT124" s="30"/>
      <c r="AU124" s="30"/>
      <c r="AV124" s="30"/>
      <c r="AW124" s="48"/>
      <c r="AX124" s="48"/>
      <c r="AY124" s="48"/>
      <c r="AZ124" s="48"/>
      <c r="BA124" s="48"/>
      <c r="BB124" s="48"/>
      <c r="BC124" s="48"/>
      <c r="BD124" s="48"/>
      <c r="BE124" s="30"/>
      <c r="BF124" s="30"/>
      <c r="BG124" s="30"/>
      <c r="BH124" s="30"/>
      <c r="BI124" s="30"/>
      <c r="BJ124" s="30"/>
      <c r="BK124" s="30"/>
      <c r="BL124" s="30"/>
      <c r="BT124" s="44"/>
      <c r="BU124" s="44"/>
      <c r="BV124" s="44"/>
      <c r="BW124" s="44"/>
      <c r="BX124" s="44"/>
      <c r="BY124" s="44"/>
      <c r="BZ124" s="44"/>
    </row>
    <row r="125" spans="1:78" ht="19.5" customHeight="1" x14ac:dyDescent="0.2">
      <c r="A125" s="92"/>
      <c r="B125" s="92"/>
      <c r="C125" s="92"/>
      <c r="D125" s="92"/>
      <c r="E125" s="92"/>
      <c r="F125" s="92"/>
      <c r="G125" s="123" t="s">
        <v>161</v>
      </c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  <c r="AF125" s="123"/>
      <c r="AG125" s="123"/>
      <c r="AH125" s="123"/>
      <c r="AI125" s="123"/>
      <c r="AJ125" s="123"/>
      <c r="AK125" s="123"/>
      <c r="AL125" s="123"/>
      <c r="AM125" s="123"/>
      <c r="AN125" s="123"/>
      <c r="AO125" s="123"/>
      <c r="AP125" s="123"/>
      <c r="AQ125" s="123"/>
      <c r="AR125" s="123"/>
      <c r="AS125" s="123"/>
      <c r="AT125" s="123"/>
      <c r="AU125" s="123"/>
      <c r="AV125" s="123"/>
      <c r="AW125" s="123"/>
      <c r="AX125" s="123"/>
      <c r="AY125" s="123"/>
      <c r="AZ125" s="123"/>
      <c r="BA125" s="123"/>
      <c r="BB125" s="123"/>
      <c r="BC125" s="123"/>
      <c r="BD125" s="123"/>
      <c r="BE125" s="124"/>
      <c r="BF125" s="124"/>
      <c r="BG125" s="124"/>
      <c r="BH125" s="124"/>
      <c r="BI125" s="124"/>
      <c r="BJ125" s="124"/>
      <c r="BK125" s="124"/>
      <c r="BL125" s="124"/>
      <c r="BT125" s="44"/>
      <c r="BU125" s="44"/>
      <c r="BV125" s="44"/>
      <c r="BW125" s="44"/>
      <c r="BX125" s="44"/>
      <c r="BY125" s="44"/>
      <c r="BZ125" s="44"/>
    </row>
    <row r="126" spans="1:78" ht="18" customHeight="1" x14ac:dyDescent="0.2">
      <c r="A126" s="92"/>
      <c r="B126" s="92"/>
      <c r="C126" s="92"/>
      <c r="D126" s="92"/>
      <c r="E126" s="92"/>
      <c r="F126" s="92"/>
      <c r="G126" s="95" t="s">
        <v>47</v>
      </c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7"/>
      <c r="Z126" s="102"/>
      <c r="AA126" s="103"/>
      <c r="AB126" s="103"/>
      <c r="AC126" s="103"/>
      <c r="AD126" s="104"/>
      <c r="AE126" s="102"/>
      <c r="AF126" s="103"/>
      <c r="AG126" s="103"/>
      <c r="AH126" s="103"/>
      <c r="AI126" s="103"/>
      <c r="AJ126" s="103"/>
      <c r="AK126" s="103"/>
      <c r="AL126" s="103"/>
      <c r="AM126" s="103"/>
      <c r="AN126" s="104"/>
      <c r="AO126" s="74"/>
      <c r="AP126" s="75"/>
      <c r="AQ126" s="75"/>
      <c r="AR126" s="75"/>
      <c r="AS126" s="75"/>
      <c r="AT126" s="75"/>
      <c r="AU126" s="75"/>
      <c r="AV126" s="76"/>
      <c r="AW126" s="112"/>
      <c r="AX126" s="113"/>
      <c r="AY126" s="113"/>
      <c r="AZ126" s="113"/>
      <c r="BA126" s="113"/>
      <c r="BB126" s="113"/>
      <c r="BC126" s="113"/>
      <c r="BD126" s="114"/>
      <c r="BE126" s="135"/>
      <c r="BF126" s="136"/>
      <c r="BG126" s="136"/>
      <c r="BH126" s="136"/>
      <c r="BI126" s="136"/>
      <c r="BJ126" s="136"/>
      <c r="BK126" s="136"/>
      <c r="BL126" s="137"/>
      <c r="BT126" s="44"/>
      <c r="BU126" s="44"/>
      <c r="BV126" s="44"/>
      <c r="BW126" s="44"/>
      <c r="BX126" s="44"/>
      <c r="BY126" s="44"/>
      <c r="BZ126" s="44"/>
    </row>
    <row r="127" spans="1:78" ht="18" customHeight="1" x14ac:dyDescent="0.2">
      <c r="A127" s="92"/>
      <c r="B127" s="92"/>
      <c r="C127" s="92"/>
      <c r="D127" s="92"/>
      <c r="E127" s="92"/>
      <c r="F127" s="92"/>
      <c r="G127" s="122" t="s">
        <v>64</v>
      </c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82" t="s">
        <v>48</v>
      </c>
      <c r="AA127" s="82"/>
      <c r="AB127" s="82"/>
      <c r="AC127" s="82"/>
      <c r="AD127" s="82"/>
      <c r="AE127" s="82" t="s">
        <v>61</v>
      </c>
      <c r="AF127" s="82"/>
      <c r="AG127" s="82"/>
      <c r="AH127" s="82"/>
      <c r="AI127" s="82"/>
      <c r="AJ127" s="82"/>
      <c r="AK127" s="82"/>
      <c r="AL127" s="82"/>
      <c r="AM127" s="82"/>
      <c r="AN127" s="82"/>
      <c r="AO127" s="74"/>
      <c r="AP127" s="75"/>
      <c r="AQ127" s="75"/>
      <c r="AR127" s="75"/>
      <c r="AS127" s="75"/>
      <c r="AT127" s="75"/>
      <c r="AU127" s="75"/>
      <c r="AV127" s="76"/>
      <c r="AW127" s="112">
        <f>SUM(AW128:BD128)</f>
        <v>882000</v>
      </c>
      <c r="AX127" s="113"/>
      <c r="AY127" s="113"/>
      <c r="AZ127" s="113"/>
      <c r="BA127" s="113"/>
      <c r="BB127" s="113"/>
      <c r="BC127" s="113"/>
      <c r="BD127" s="114"/>
      <c r="BE127" s="83">
        <f>AW127</f>
        <v>882000</v>
      </c>
      <c r="BF127" s="83"/>
      <c r="BG127" s="83"/>
      <c r="BH127" s="83"/>
      <c r="BI127" s="83"/>
      <c r="BJ127" s="83"/>
      <c r="BK127" s="83"/>
      <c r="BL127" s="83"/>
      <c r="BT127" s="44"/>
      <c r="BU127" s="44"/>
      <c r="BV127" s="44"/>
      <c r="BW127" s="44"/>
      <c r="BX127" s="44"/>
      <c r="BY127" s="44"/>
      <c r="BZ127" s="44"/>
    </row>
    <row r="128" spans="1:78" ht="72.75" customHeight="1" x14ac:dyDescent="0.2">
      <c r="A128" s="92"/>
      <c r="B128" s="92"/>
      <c r="C128" s="92"/>
      <c r="D128" s="92"/>
      <c r="E128" s="92"/>
      <c r="F128" s="92"/>
      <c r="G128" s="128" t="s">
        <v>154</v>
      </c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30"/>
      <c r="Z128" s="82" t="s">
        <v>67</v>
      </c>
      <c r="AA128" s="82"/>
      <c r="AB128" s="82"/>
      <c r="AC128" s="82"/>
      <c r="AD128" s="82"/>
      <c r="AE128" s="82" t="s">
        <v>61</v>
      </c>
      <c r="AF128" s="82"/>
      <c r="AG128" s="82"/>
      <c r="AH128" s="82"/>
      <c r="AI128" s="82"/>
      <c r="AJ128" s="82"/>
      <c r="AK128" s="82"/>
      <c r="AL128" s="82"/>
      <c r="AM128" s="82"/>
      <c r="AN128" s="82"/>
      <c r="AO128" s="83"/>
      <c r="AP128" s="83"/>
      <c r="AQ128" s="83"/>
      <c r="AR128" s="83"/>
      <c r="AS128" s="83"/>
      <c r="AT128" s="83"/>
      <c r="AU128" s="83"/>
      <c r="AV128" s="83"/>
      <c r="AW128" s="112">
        <f>AW69</f>
        <v>882000</v>
      </c>
      <c r="AX128" s="113"/>
      <c r="AY128" s="113"/>
      <c r="AZ128" s="113"/>
      <c r="BA128" s="113"/>
      <c r="BB128" s="113"/>
      <c r="BC128" s="113"/>
      <c r="BD128" s="114"/>
      <c r="BE128" s="83">
        <f>AW128</f>
        <v>882000</v>
      </c>
      <c r="BF128" s="83"/>
      <c r="BG128" s="83"/>
      <c r="BH128" s="83"/>
      <c r="BI128" s="83"/>
      <c r="BJ128" s="83"/>
      <c r="BK128" s="83"/>
      <c r="BL128" s="83"/>
      <c r="BT128" s="44"/>
      <c r="BU128" s="44"/>
      <c r="BV128" s="44"/>
      <c r="BW128" s="44"/>
      <c r="BX128" s="44"/>
      <c r="BY128" s="44"/>
      <c r="BZ128" s="44"/>
    </row>
    <row r="129" spans="1:78" ht="32.25" customHeight="1" x14ac:dyDescent="0.2">
      <c r="A129" s="92"/>
      <c r="B129" s="92"/>
      <c r="C129" s="92"/>
      <c r="D129" s="92"/>
      <c r="E129" s="92"/>
      <c r="F129" s="92"/>
      <c r="G129" s="128" t="s">
        <v>155</v>
      </c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30"/>
      <c r="Z129" s="82" t="s">
        <v>67</v>
      </c>
      <c r="AA129" s="82"/>
      <c r="AB129" s="82"/>
      <c r="AC129" s="82"/>
      <c r="AD129" s="82"/>
      <c r="AE129" s="82" t="s">
        <v>145</v>
      </c>
      <c r="AF129" s="82"/>
      <c r="AG129" s="82"/>
      <c r="AH129" s="82"/>
      <c r="AI129" s="82"/>
      <c r="AJ129" s="82"/>
      <c r="AK129" s="82"/>
      <c r="AL129" s="82"/>
      <c r="AM129" s="82"/>
      <c r="AN129" s="82"/>
      <c r="AO129" s="83"/>
      <c r="AP129" s="83"/>
      <c r="AQ129" s="83"/>
      <c r="AR129" s="83"/>
      <c r="AS129" s="83"/>
      <c r="AT129" s="83"/>
      <c r="AU129" s="83"/>
      <c r="AV129" s="83"/>
      <c r="AW129" s="221">
        <v>2940000</v>
      </c>
      <c r="AX129" s="222"/>
      <c r="AY129" s="222"/>
      <c r="AZ129" s="222"/>
      <c r="BA129" s="222"/>
      <c r="BB129" s="222"/>
      <c r="BC129" s="222"/>
      <c r="BD129" s="223"/>
      <c r="BE129" s="83">
        <f>AW129</f>
        <v>2940000</v>
      </c>
      <c r="BF129" s="83"/>
      <c r="BG129" s="83"/>
      <c r="BH129" s="83"/>
      <c r="BI129" s="83"/>
      <c r="BJ129" s="83"/>
      <c r="BK129" s="83"/>
      <c r="BL129" s="83"/>
      <c r="BT129" s="44"/>
      <c r="BU129" s="44"/>
      <c r="BV129" s="44"/>
      <c r="BW129" s="44"/>
      <c r="BX129" s="44"/>
      <c r="BY129" s="44"/>
      <c r="BZ129" s="44"/>
    </row>
    <row r="130" spans="1:78" ht="18" customHeight="1" x14ac:dyDescent="0.2">
      <c r="A130" s="92"/>
      <c r="B130" s="92"/>
      <c r="C130" s="92"/>
      <c r="D130" s="92"/>
      <c r="E130" s="92"/>
      <c r="F130" s="92"/>
      <c r="G130" s="227" t="s">
        <v>66</v>
      </c>
      <c r="H130" s="227"/>
      <c r="I130" s="227"/>
      <c r="J130" s="227"/>
      <c r="K130" s="227"/>
      <c r="L130" s="227"/>
      <c r="M130" s="227"/>
      <c r="N130" s="227"/>
      <c r="O130" s="227"/>
      <c r="P130" s="227"/>
      <c r="Q130" s="227"/>
      <c r="R130" s="227"/>
      <c r="S130" s="227"/>
      <c r="T130" s="227"/>
      <c r="U130" s="227"/>
      <c r="V130" s="227"/>
      <c r="W130" s="227"/>
      <c r="X130" s="227"/>
      <c r="Y130" s="227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3"/>
      <c r="AP130" s="83"/>
      <c r="AQ130" s="83"/>
      <c r="AR130" s="83"/>
      <c r="AS130" s="83"/>
      <c r="AT130" s="83"/>
      <c r="AU130" s="83"/>
      <c r="AV130" s="83"/>
      <c r="AW130" s="108"/>
      <c r="AX130" s="108"/>
      <c r="AY130" s="108"/>
      <c r="AZ130" s="108"/>
      <c r="BA130" s="108"/>
      <c r="BB130" s="108"/>
      <c r="BC130" s="108"/>
      <c r="BD130" s="108"/>
      <c r="BE130" s="124"/>
      <c r="BF130" s="124"/>
      <c r="BG130" s="124"/>
      <c r="BH130" s="124"/>
      <c r="BI130" s="124"/>
      <c r="BJ130" s="124"/>
      <c r="BK130" s="124"/>
      <c r="BL130" s="124"/>
      <c r="BT130" s="44"/>
      <c r="BU130" s="44"/>
      <c r="BV130" s="44"/>
      <c r="BW130" s="44"/>
      <c r="BX130" s="44"/>
      <c r="BY130" s="44"/>
      <c r="BZ130" s="44"/>
    </row>
    <row r="131" spans="1:78" ht="35.25" customHeight="1" x14ac:dyDescent="0.2">
      <c r="A131" s="92"/>
      <c r="B131" s="92"/>
      <c r="C131" s="92"/>
      <c r="D131" s="92"/>
      <c r="E131" s="92"/>
      <c r="F131" s="92"/>
      <c r="G131" s="128" t="s">
        <v>151</v>
      </c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30"/>
      <c r="Z131" s="82" t="s">
        <v>62</v>
      </c>
      <c r="AA131" s="82"/>
      <c r="AB131" s="82"/>
      <c r="AC131" s="82"/>
      <c r="AD131" s="82"/>
      <c r="AE131" s="82" t="s">
        <v>145</v>
      </c>
      <c r="AF131" s="82"/>
      <c r="AG131" s="82"/>
      <c r="AH131" s="82"/>
      <c r="AI131" s="82"/>
      <c r="AJ131" s="82"/>
      <c r="AK131" s="82"/>
      <c r="AL131" s="82"/>
      <c r="AM131" s="82"/>
      <c r="AN131" s="82"/>
      <c r="AO131" s="131"/>
      <c r="AP131" s="131"/>
      <c r="AQ131" s="131"/>
      <c r="AR131" s="131"/>
      <c r="AS131" s="131"/>
      <c r="AT131" s="131"/>
      <c r="AU131" s="131"/>
      <c r="AV131" s="131"/>
      <c r="AW131" s="138">
        <v>1</v>
      </c>
      <c r="AX131" s="138"/>
      <c r="AY131" s="138"/>
      <c r="AZ131" s="138"/>
      <c r="BA131" s="138"/>
      <c r="BB131" s="138"/>
      <c r="BC131" s="138"/>
      <c r="BD131" s="138"/>
      <c r="BE131" s="138">
        <f>AW131</f>
        <v>1</v>
      </c>
      <c r="BF131" s="138"/>
      <c r="BG131" s="138"/>
      <c r="BH131" s="138"/>
      <c r="BI131" s="138"/>
      <c r="BJ131" s="138"/>
      <c r="BK131" s="138"/>
      <c r="BL131" s="138"/>
      <c r="BT131" s="44"/>
      <c r="BU131" s="44"/>
      <c r="BV131" s="44"/>
      <c r="BW131" s="44"/>
      <c r="BX131" s="44"/>
      <c r="BY131" s="44"/>
      <c r="BZ131" s="44"/>
    </row>
    <row r="132" spans="1:78" ht="18" customHeight="1" x14ac:dyDescent="0.2">
      <c r="A132" s="92"/>
      <c r="B132" s="92"/>
      <c r="C132" s="92"/>
      <c r="D132" s="92"/>
      <c r="E132" s="92"/>
      <c r="F132" s="92"/>
      <c r="G132" s="227" t="s">
        <v>60</v>
      </c>
      <c r="H132" s="227"/>
      <c r="I132" s="227"/>
      <c r="J132" s="227"/>
      <c r="K132" s="227"/>
      <c r="L132" s="227"/>
      <c r="M132" s="227"/>
      <c r="N132" s="227"/>
      <c r="O132" s="227"/>
      <c r="P132" s="227"/>
      <c r="Q132" s="227"/>
      <c r="R132" s="227"/>
      <c r="S132" s="227"/>
      <c r="T132" s="227"/>
      <c r="U132" s="227"/>
      <c r="V132" s="227"/>
      <c r="W132" s="227"/>
      <c r="X132" s="227"/>
      <c r="Y132" s="227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3"/>
      <c r="AP132" s="83"/>
      <c r="AQ132" s="83"/>
      <c r="AR132" s="83"/>
      <c r="AS132" s="83"/>
      <c r="AT132" s="83"/>
      <c r="AU132" s="83"/>
      <c r="AV132" s="83"/>
      <c r="AW132" s="108"/>
      <c r="AX132" s="108"/>
      <c r="AY132" s="108"/>
      <c r="AZ132" s="108"/>
      <c r="BA132" s="108"/>
      <c r="BB132" s="108"/>
      <c r="BC132" s="108"/>
      <c r="BD132" s="108"/>
      <c r="BE132" s="124"/>
      <c r="BF132" s="124"/>
      <c r="BG132" s="124"/>
      <c r="BH132" s="124"/>
      <c r="BI132" s="124"/>
      <c r="BJ132" s="124"/>
      <c r="BK132" s="124"/>
      <c r="BL132" s="124"/>
      <c r="BT132" s="44"/>
      <c r="BU132" s="44"/>
      <c r="BV132" s="44"/>
      <c r="BW132" s="44"/>
      <c r="BX132" s="44"/>
      <c r="BY132" s="44"/>
      <c r="BZ132" s="44"/>
    </row>
    <row r="133" spans="1:78" ht="52.5" customHeight="1" x14ac:dyDescent="0.2">
      <c r="A133" s="92"/>
      <c r="B133" s="92"/>
      <c r="C133" s="92"/>
      <c r="D133" s="92"/>
      <c r="E133" s="92"/>
      <c r="F133" s="92"/>
      <c r="G133" s="148" t="s">
        <v>156</v>
      </c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50"/>
      <c r="Z133" s="102" t="s">
        <v>48</v>
      </c>
      <c r="AA133" s="103"/>
      <c r="AB133" s="103"/>
      <c r="AC133" s="103"/>
      <c r="AD133" s="104"/>
      <c r="AE133" s="102" t="s">
        <v>58</v>
      </c>
      <c r="AF133" s="103"/>
      <c r="AG133" s="103"/>
      <c r="AH133" s="103"/>
      <c r="AI133" s="103"/>
      <c r="AJ133" s="103"/>
      <c r="AK133" s="103"/>
      <c r="AL133" s="103"/>
      <c r="AM133" s="103"/>
      <c r="AN133" s="104"/>
      <c r="AO133" s="74"/>
      <c r="AP133" s="75"/>
      <c r="AQ133" s="75"/>
      <c r="AR133" s="75"/>
      <c r="AS133" s="75"/>
      <c r="AT133" s="75"/>
      <c r="AU133" s="75"/>
      <c r="AV133" s="76"/>
      <c r="AW133" s="112">
        <v>882000</v>
      </c>
      <c r="AX133" s="113"/>
      <c r="AY133" s="113"/>
      <c r="AZ133" s="113"/>
      <c r="BA133" s="113"/>
      <c r="BB133" s="113"/>
      <c r="BC133" s="113"/>
      <c r="BD133" s="114"/>
      <c r="BE133" s="83">
        <f>AW133</f>
        <v>882000</v>
      </c>
      <c r="BF133" s="83"/>
      <c r="BG133" s="83"/>
      <c r="BH133" s="83"/>
      <c r="BI133" s="83"/>
      <c r="BJ133" s="83"/>
      <c r="BK133" s="83"/>
      <c r="BL133" s="83"/>
      <c r="BT133" s="44"/>
      <c r="BU133" s="44"/>
      <c r="BV133" s="44"/>
      <c r="BW133" s="44"/>
      <c r="BX133" s="44"/>
      <c r="BY133" s="44"/>
      <c r="BZ133" s="44"/>
    </row>
    <row r="134" spans="1:78" ht="18" customHeight="1" x14ac:dyDescent="0.2">
      <c r="A134" s="92"/>
      <c r="B134" s="92"/>
      <c r="C134" s="92"/>
      <c r="D134" s="92"/>
      <c r="E134" s="92"/>
      <c r="F134" s="92"/>
      <c r="G134" s="228" t="s">
        <v>49</v>
      </c>
      <c r="H134" s="228"/>
      <c r="I134" s="228"/>
      <c r="J134" s="228"/>
      <c r="K134" s="228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3"/>
      <c r="AP134" s="83"/>
      <c r="AQ134" s="83"/>
      <c r="AR134" s="83"/>
      <c r="AS134" s="83"/>
      <c r="AT134" s="83"/>
      <c r="AU134" s="83"/>
      <c r="AV134" s="83"/>
      <c r="AW134" s="108"/>
      <c r="AX134" s="108"/>
      <c r="AY134" s="108"/>
      <c r="AZ134" s="108"/>
      <c r="BA134" s="108"/>
      <c r="BB134" s="108"/>
      <c r="BC134" s="108"/>
      <c r="BD134" s="108"/>
      <c r="BE134" s="124"/>
      <c r="BF134" s="124"/>
      <c r="BG134" s="124"/>
      <c r="BH134" s="124"/>
      <c r="BI134" s="124"/>
      <c r="BJ134" s="124"/>
      <c r="BK134" s="124"/>
      <c r="BL134" s="124"/>
      <c r="BT134" s="44"/>
      <c r="BU134" s="44"/>
      <c r="BV134" s="44"/>
      <c r="BW134" s="44"/>
      <c r="BX134" s="44"/>
      <c r="BY134" s="44"/>
      <c r="BZ134" s="44"/>
    </row>
    <row r="135" spans="1:78" ht="33" customHeight="1" x14ac:dyDescent="0.2">
      <c r="A135" s="92"/>
      <c r="B135" s="92"/>
      <c r="C135" s="92"/>
      <c r="D135" s="92"/>
      <c r="E135" s="92"/>
      <c r="F135" s="92"/>
      <c r="G135" s="236" t="s">
        <v>57</v>
      </c>
      <c r="H135" s="236"/>
      <c r="I135" s="236"/>
      <c r="J135" s="236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82" t="s">
        <v>50</v>
      </c>
      <c r="AA135" s="82"/>
      <c r="AB135" s="82"/>
      <c r="AC135" s="82"/>
      <c r="AD135" s="82"/>
      <c r="AE135" s="82" t="s">
        <v>58</v>
      </c>
      <c r="AF135" s="82"/>
      <c r="AG135" s="82"/>
      <c r="AH135" s="82"/>
      <c r="AI135" s="82"/>
      <c r="AJ135" s="82"/>
      <c r="AK135" s="82"/>
      <c r="AL135" s="82"/>
      <c r="AM135" s="82"/>
      <c r="AN135" s="82"/>
      <c r="AO135" s="83"/>
      <c r="AP135" s="83"/>
      <c r="AQ135" s="83"/>
      <c r="AR135" s="83"/>
      <c r="AS135" s="83"/>
      <c r="AT135" s="83"/>
      <c r="AU135" s="83"/>
      <c r="AV135" s="83"/>
      <c r="AW135" s="232">
        <f>AW128/19154955.87*100</f>
        <v>4.6045525032055323</v>
      </c>
      <c r="AX135" s="232" t="e">
        <f>#REF!/33361779.74*100</f>
        <v>#REF!</v>
      </c>
      <c r="AY135" s="232">
        <f>AY128/19154955.87*100</f>
        <v>0</v>
      </c>
      <c r="AZ135" s="232" t="e">
        <f>#REF!/33361779.74*100</f>
        <v>#REF!</v>
      </c>
      <c r="BA135" s="232">
        <f>BA128/19154955.87*100</f>
        <v>0</v>
      </c>
      <c r="BB135" s="232" t="e">
        <f>#REF!/33361779.74*100</f>
        <v>#REF!</v>
      </c>
      <c r="BC135" s="232">
        <f>BC128/19154955.87*100</f>
        <v>0</v>
      </c>
      <c r="BD135" s="232" t="e">
        <f>#REF!/33361779.74*100</f>
        <v>#REF!</v>
      </c>
      <c r="BE135" s="124">
        <f>AW135</f>
        <v>4.6045525032055323</v>
      </c>
      <c r="BF135" s="124"/>
      <c r="BG135" s="124"/>
      <c r="BH135" s="124"/>
      <c r="BI135" s="124"/>
      <c r="BJ135" s="124"/>
      <c r="BK135" s="124"/>
      <c r="BL135" s="124"/>
      <c r="BT135" s="44"/>
      <c r="BU135" s="44"/>
      <c r="BV135" s="44"/>
      <c r="BW135" s="44"/>
      <c r="BX135" s="44"/>
      <c r="BY135" s="44"/>
      <c r="BZ135" s="44"/>
    </row>
    <row r="136" spans="1:78" ht="33" hidden="1" customHeight="1" x14ac:dyDescent="0.2">
      <c r="A136" s="92"/>
      <c r="B136" s="92"/>
      <c r="C136" s="92"/>
      <c r="D136" s="92"/>
      <c r="E136" s="92"/>
      <c r="F136" s="92"/>
      <c r="G136" s="128" t="s">
        <v>144</v>
      </c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30"/>
      <c r="Z136" s="82" t="s">
        <v>50</v>
      </c>
      <c r="AA136" s="82"/>
      <c r="AB136" s="82"/>
      <c r="AC136" s="82"/>
      <c r="AD136" s="82"/>
      <c r="AE136" s="82" t="s">
        <v>58</v>
      </c>
      <c r="AF136" s="82"/>
      <c r="AG136" s="82"/>
      <c r="AH136" s="82"/>
      <c r="AI136" s="82"/>
      <c r="AJ136" s="82"/>
      <c r="AK136" s="82"/>
      <c r="AL136" s="82"/>
      <c r="AM136" s="82"/>
      <c r="AN136" s="82"/>
      <c r="AO136" s="83"/>
      <c r="AP136" s="83"/>
      <c r="AQ136" s="83"/>
      <c r="AR136" s="83"/>
      <c r="AS136" s="83"/>
      <c r="AT136" s="83"/>
      <c r="AU136" s="83"/>
      <c r="AV136" s="83"/>
      <c r="AW136" s="233">
        <v>100</v>
      </c>
      <c r="AX136" s="234"/>
      <c r="AY136" s="234"/>
      <c r="AZ136" s="234"/>
      <c r="BA136" s="234"/>
      <c r="BB136" s="234"/>
      <c r="BC136" s="234"/>
      <c r="BD136" s="235"/>
      <c r="BE136" s="124">
        <f>AW136</f>
        <v>100</v>
      </c>
      <c r="BF136" s="124"/>
      <c r="BG136" s="124"/>
      <c r="BH136" s="124"/>
      <c r="BI136" s="124"/>
      <c r="BJ136" s="124"/>
      <c r="BK136" s="124"/>
      <c r="BL136" s="124"/>
      <c r="BT136" s="44"/>
      <c r="BU136" s="44"/>
      <c r="BV136" s="44"/>
      <c r="BW136" s="44"/>
      <c r="BX136" s="44"/>
      <c r="BY136" s="44"/>
      <c r="BZ136" s="44"/>
    </row>
    <row r="137" spans="1:78" ht="9" customHeight="1" x14ac:dyDescent="0.2">
      <c r="A137" s="28"/>
      <c r="B137" s="28"/>
      <c r="C137" s="28"/>
      <c r="D137" s="28"/>
      <c r="E137" s="28"/>
      <c r="F137" s="28"/>
      <c r="G137" s="43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29"/>
      <c r="AA137" s="29"/>
      <c r="AB137" s="29"/>
      <c r="AC137" s="29"/>
      <c r="AD137" s="29"/>
      <c r="AE137" s="29"/>
      <c r="AF137" s="28"/>
      <c r="AG137" s="28"/>
      <c r="AH137" s="28"/>
      <c r="AI137" s="28"/>
      <c r="AJ137" s="28"/>
      <c r="AK137" s="28"/>
      <c r="AL137" s="28"/>
      <c r="AM137" s="28"/>
      <c r="AN137" s="28"/>
      <c r="AO137" s="30"/>
      <c r="AP137" s="30"/>
      <c r="AQ137" s="30"/>
      <c r="AR137" s="30"/>
      <c r="AS137" s="30"/>
      <c r="AT137" s="30"/>
      <c r="AU137" s="30"/>
      <c r="AV137" s="30"/>
      <c r="AW137" s="48"/>
      <c r="AX137" s="48"/>
      <c r="AY137" s="48"/>
      <c r="AZ137" s="48"/>
      <c r="BA137" s="48"/>
      <c r="BB137" s="48"/>
      <c r="BC137" s="48"/>
      <c r="BD137" s="48"/>
      <c r="BE137" s="30"/>
      <c r="BF137" s="30"/>
      <c r="BG137" s="30"/>
      <c r="BH137" s="30"/>
      <c r="BI137" s="30"/>
      <c r="BJ137" s="30"/>
      <c r="BK137" s="30"/>
      <c r="BL137" s="30"/>
      <c r="BT137" s="44"/>
      <c r="BU137" s="44"/>
      <c r="BV137" s="44"/>
      <c r="BW137" s="44"/>
      <c r="BX137" s="44"/>
      <c r="BY137" s="44"/>
      <c r="BZ137" s="44"/>
    </row>
    <row r="138" spans="1:78" ht="9" customHeight="1" x14ac:dyDescent="0.2">
      <c r="A138" s="28"/>
      <c r="B138" s="28"/>
      <c r="C138" s="28"/>
      <c r="D138" s="28"/>
      <c r="E138" s="28"/>
      <c r="F138" s="28"/>
      <c r="G138" s="43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29"/>
      <c r="AA138" s="29"/>
      <c r="AB138" s="29"/>
      <c r="AC138" s="29"/>
      <c r="AD138" s="29"/>
      <c r="AE138" s="29"/>
      <c r="AF138" s="28"/>
      <c r="AG138" s="28"/>
      <c r="AH138" s="28"/>
      <c r="AI138" s="28"/>
      <c r="AJ138" s="28"/>
      <c r="AK138" s="28"/>
      <c r="AL138" s="28"/>
      <c r="AM138" s="28"/>
      <c r="AN138" s="28"/>
      <c r="AO138" s="30"/>
      <c r="AP138" s="30"/>
      <c r="AQ138" s="30"/>
      <c r="AR138" s="30"/>
      <c r="AS138" s="30"/>
      <c r="AT138" s="30"/>
      <c r="AU138" s="30"/>
      <c r="AV138" s="30"/>
      <c r="AW138" s="48"/>
      <c r="AX138" s="48"/>
      <c r="AY138" s="48"/>
      <c r="AZ138" s="48"/>
      <c r="BA138" s="48"/>
      <c r="BB138" s="48"/>
      <c r="BC138" s="48"/>
      <c r="BD138" s="48"/>
      <c r="BE138" s="30"/>
      <c r="BF138" s="30"/>
      <c r="BG138" s="30"/>
      <c r="BH138" s="30"/>
      <c r="BI138" s="30"/>
      <c r="BJ138" s="30"/>
      <c r="BK138" s="30"/>
      <c r="BL138" s="30"/>
      <c r="BT138" s="44"/>
      <c r="BU138" s="44"/>
      <c r="BV138" s="44"/>
      <c r="BW138" s="44"/>
      <c r="BX138" s="44"/>
      <c r="BY138" s="44"/>
      <c r="BZ138" s="44"/>
    </row>
    <row r="139" spans="1:78" ht="9" customHeight="1" x14ac:dyDescent="0.2">
      <c r="A139" s="28"/>
      <c r="B139" s="28"/>
      <c r="C139" s="28"/>
      <c r="D139" s="28"/>
      <c r="E139" s="28"/>
      <c r="F139" s="28"/>
      <c r="G139" s="43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29"/>
      <c r="AA139" s="29"/>
      <c r="AB139" s="29"/>
      <c r="AC139" s="29"/>
      <c r="AD139" s="29"/>
      <c r="AE139" s="29"/>
      <c r="AF139" s="28"/>
      <c r="AG139" s="28"/>
      <c r="AH139" s="28"/>
      <c r="AI139" s="28"/>
      <c r="AJ139" s="28"/>
      <c r="AK139" s="28"/>
      <c r="AL139" s="28"/>
      <c r="AM139" s="28"/>
      <c r="AN139" s="28"/>
      <c r="AO139" s="30"/>
      <c r="AP139" s="30"/>
      <c r="AQ139" s="30"/>
      <c r="AR139" s="30"/>
      <c r="AS139" s="30"/>
      <c r="AT139" s="30"/>
      <c r="AU139" s="30"/>
      <c r="AV139" s="30"/>
      <c r="AW139" s="48"/>
      <c r="AX139" s="48"/>
      <c r="AY139" s="48"/>
      <c r="AZ139" s="48"/>
      <c r="BA139" s="48"/>
      <c r="BB139" s="48"/>
      <c r="BC139" s="48"/>
      <c r="BD139" s="48"/>
      <c r="BE139" s="30"/>
      <c r="BF139" s="30"/>
      <c r="BG139" s="30"/>
      <c r="BH139" s="30"/>
      <c r="BI139" s="30"/>
      <c r="BJ139" s="30"/>
      <c r="BK139" s="30"/>
      <c r="BL139" s="30"/>
      <c r="BT139" s="44"/>
      <c r="BU139" s="44"/>
      <c r="BV139" s="44"/>
      <c r="BW139" s="44"/>
      <c r="BX139" s="44"/>
      <c r="BY139" s="44"/>
      <c r="BZ139" s="44"/>
    </row>
    <row r="140" spans="1:78" ht="9" customHeight="1" x14ac:dyDescent="0.2">
      <c r="A140" s="28"/>
      <c r="B140" s="28"/>
      <c r="C140" s="28"/>
      <c r="D140" s="28"/>
      <c r="E140" s="28"/>
      <c r="F140" s="28"/>
      <c r="G140" s="43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29"/>
      <c r="AA140" s="29"/>
      <c r="AB140" s="29"/>
      <c r="AC140" s="29"/>
      <c r="AD140" s="29"/>
      <c r="AE140" s="29"/>
      <c r="AF140" s="28"/>
      <c r="AG140" s="28"/>
      <c r="AH140" s="28"/>
      <c r="AI140" s="28"/>
      <c r="AJ140" s="28"/>
      <c r="AK140" s="28"/>
      <c r="AL140" s="28"/>
      <c r="AM140" s="28"/>
      <c r="AN140" s="28"/>
      <c r="AO140" s="30"/>
      <c r="AP140" s="30"/>
      <c r="AQ140" s="30"/>
      <c r="AR140" s="30"/>
      <c r="AS140" s="30"/>
      <c r="AT140" s="30"/>
      <c r="AU140" s="30"/>
      <c r="AV140" s="30"/>
      <c r="AW140" s="48"/>
      <c r="AX140" s="48"/>
      <c r="AY140" s="48"/>
      <c r="AZ140" s="48"/>
      <c r="BA140" s="48"/>
      <c r="BB140" s="48"/>
      <c r="BC140" s="48"/>
      <c r="BD140" s="48"/>
      <c r="BE140" s="30"/>
      <c r="BF140" s="30"/>
      <c r="BG140" s="30"/>
      <c r="BH140" s="30"/>
      <c r="BI140" s="30"/>
      <c r="BJ140" s="30"/>
      <c r="BK140" s="30"/>
      <c r="BL140" s="30"/>
      <c r="BT140" s="44"/>
      <c r="BU140" s="44"/>
      <c r="BV140" s="44"/>
      <c r="BW140" s="44"/>
      <c r="BX140" s="44"/>
      <c r="BY140" s="44"/>
      <c r="BZ140" s="44"/>
    </row>
    <row r="141" spans="1:78" ht="33.75" customHeight="1" x14ac:dyDescent="0.25">
      <c r="A141" s="81" t="s">
        <v>141</v>
      </c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56"/>
      <c r="X141" s="55"/>
      <c r="Y141" s="55"/>
      <c r="Z141" s="55"/>
      <c r="AA141" s="55"/>
      <c r="AB141" s="55"/>
      <c r="AC141" s="55"/>
      <c r="AD141" s="55"/>
      <c r="AE141" s="57"/>
      <c r="AF141" s="57"/>
      <c r="AG141" s="57"/>
      <c r="AH141" s="57"/>
      <c r="AI141" s="57"/>
      <c r="AJ141" s="57"/>
      <c r="AK141" s="57"/>
      <c r="AL141" s="57"/>
      <c r="AM141" s="57"/>
      <c r="AO141" s="183" t="s">
        <v>142</v>
      </c>
      <c r="AP141" s="183"/>
      <c r="AQ141" s="183"/>
      <c r="AR141" s="183"/>
      <c r="AS141" s="183"/>
      <c r="AT141" s="183"/>
      <c r="AU141" s="183"/>
      <c r="AV141" s="183"/>
      <c r="AW141" s="183"/>
      <c r="AX141" s="183"/>
      <c r="AY141" s="183"/>
      <c r="AZ141" s="183"/>
      <c r="BA141" s="183"/>
      <c r="BB141" s="183"/>
      <c r="BC141" s="183"/>
      <c r="BD141" s="183"/>
      <c r="BE141" s="183"/>
      <c r="BF141" s="183"/>
      <c r="BG141" s="183"/>
      <c r="BH141" s="31"/>
      <c r="BI141" s="31"/>
      <c r="BJ141" s="31"/>
      <c r="BK141" s="31"/>
      <c r="BL141" s="31"/>
    </row>
    <row r="142" spans="1:78" ht="15.75" customHeight="1" x14ac:dyDescent="0.2">
      <c r="W142" s="185" t="s">
        <v>5</v>
      </c>
      <c r="X142" s="185"/>
      <c r="Y142" s="185"/>
      <c r="Z142" s="185"/>
      <c r="AA142" s="185"/>
      <c r="AB142" s="185"/>
      <c r="AC142" s="185"/>
      <c r="AD142" s="185"/>
      <c r="AE142" s="185"/>
      <c r="AF142" s="185"/>
      <c r="AG142" s="185"/>
      <c r="AH142" s="185"/>
      <c r="AI142" s="185"/>
      <c r="AJ142" s="185"/>
      <c r="AK142" s="185"/>
      <c r="AL142" s="185"/>
      <c r="AM142" s="185"/>
      <c r="AO142" s="182" t="s">
        <v>65</v>
      </c>
      <c r="AP142" s="182"/>
      <c r="AQ142" s="182"/>
      <c r="AR142" s="182"/>
      <c r="AS142" s="182"/>
      <c r="AT142" s="182"/>
      <c r="AU142" s="182"/>
      <c r="AV142" s="182"/>
      <c r="AW142" s="182"/>
      <c r="AX142" s="182"/>
      <c r="AY142" s="182"/>
      <c r="AZ142" s="182"/>
      <c r="BA142" s="182"/>
      <c r="BB142" s="182"/>
      <c r="BC142" s="182"/>
      <c r="BD142" s="182"/>
      <c r="BE142" s="182"/>
      <c r="BF142" s="182"/>
      <c r="BG142" s="182"/>
    </row>
    <row r="143" spans="1:78" ht="15.75" customHeight="1" x14ac:dyDescent="0.2">
      <c r="A143" s="184" t="s">
        <v>3</v>
      </c>
      <c r="B143" s="184"/>
      <c r="C143" s="184"/>
      <c r="D143" s="184"/>
      <c r="E143" s="184"/>
      <c r="F143" s="184"/>
    </row>
    <row r="144" spans="1:78" ht="19.5" customHeight="1" x14ac:dyDescent="0.2">
      <c r="A144" s="187" t="s">
        <v>52</v>
      </c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  <c r="P144" s="187"/>
      <c r="Q144" s="187"/>
      <c r="R144" s="187"/>
      <c r="S144" s="187"/>
      <c r="T144" s="187"/>
      <c r="U144" s="187"/>
      <c r="V144" s="187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</row>
    <row r="145" spans="1:59" x14ac:dyDescent="0.2">
      <c r="A145" s="35" t="s">
        <v>30</v>
      </c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</row>
    <row r="146" spans="1:59" ht="6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</row>
    <row r="147" spans="1:59" ht="21.75" customHeight="1" x14ac:dyDescent="0.25">
      <c r="A147" s="81" t="s">
        <v>70</v>
      </c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52"/>
      <c r="X147" s="52"/>
      <c r="Y147" s="52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2"/>
      <c r="AM147" s="52"/>
      <c r="AN147" s="5"/>
      <c r="AO147" s="93" t="s">
        <v>69</v>
      </c>
      <c r="AP147" s="93"/>
      <c r="AQ147" s="93"/>
      <c r="AR147" s="93"/>
      <c r="AS147" s="93"/>
      <c r="AT147" s="93"/>
      <c r="AU147" s="93"/>
      <c r="AV147" s="93"/>
      <c r="AW147" s="93"/>
      <c r="AX147" s="93"/>
      <c r="AY147" s="93"/>
      <c r="AZ147" s="93"/>
      <c r="BA147" s="93"/>
      <c r="BB147" s="93"/>
      <c r="BC147" s="93"/>
      <c r="BD147" s="93"/>
      <c r="BE147" s="93"/>
      <c r="BF147" s="93"/>
      <c r="BG147" s="93"/>
    </row>
    <row r="148" spans="1:59" ht="13.5" customHeight="1" x14ac:dyDescent="0.2">
      <c r="W148" s="185" t="s">
        <v>5</v>
      </c>
      <c r="X148" s="185"/>
      <c r="Y148" s="185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5"/>
      <c r="AM148" s="185"/>
      <c r="AN148" s="34"/>
      <c r="AO148" s="181" t="s">
        <v>65</v>
      </c>
      <c r="AP148" s="181"/>
      <c r="AQ148" s="181"/>
      <c r="AR148" s="181"/>
      <c r="AS148" s="181"/>
      <c r="AT148" s="181"/>
      <c r="AU148" s="181"/>
      <c r="AV148" s="181"/>
      <c r="AW148" s="181"/>
      <c r="AX148" s="181"/>
      <c r="AY148" s="181"/>
      <c r="AZ148" s="181"/>
      <c r="BA148" s="181"/>
      <c r="BB148" s="181"/>
      <c r="BC148" s="181"/>
      <c r="BD148" s="181"/>
      <c r="BE148" s="181"/>
      <c r="BF148" s="181"/>
      <c r="BG148" s="181"/>
    </row>
    <row r="149" spans="1:59" ht="12.75" customHeight="1" x14ac:dyDescent="0.2">
      <c r="A149" s="180">
        <f>AO7</f>
        <v>45995</v>
      </c>
      <c r="B149" s="180"/>
      <c r="C149" s="180"/>
      <c r="D149" s="180"/>
      <c r="E149" s="180"/>
      <c r="F149" s="180"/>
      <c r="G149" s="180"/>
      <c r="H149" s="180"/>
    </row>
    <row r="150" spans="1:59" ht="14.25" customHeight="1" x14ac:dyDescent="0.2">
      <c r="A150" s="179" t="s">
        <v>28</v>
      </c>
      <c r="B150" s="179"/>
      <c r="C150" s="179"/>
      <c r="D150" s="179"/>
      <c r="E150" s="179"/>
      <c r="F150" s="179"/>
      <c r="G150" s="179"/>
      <c r="H150" s="179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1:59" ht="12" customHeight="1" x14ac:dyDescent="0.2">
      <c r="A151" s="1" t="s">
        <v>29</v>
      </c>
    </row>
  </sheetData>
  <mergeCells count="584">
    <mergeCell ref="BE136:BL136"/>
    <mergeCell ref="A136:F136"/>
    <mergeCell ref="G136:Y136"/>
    <mergeCell ref="Z136:AD136"/>
    <mergeCell ref="AE136:AN136"/>
    <mergeCell ref="AO136:AV136"/>
    <mergeCell ref="AW136:BD136"/>
    <mergeCell ref="A135:F135"/>
    <mergeCell ref="A125:F125"/>
    <mergeCell ref="G125:BD125"/>
    <mergeCell ref="A134:F134"/>
    <mergeCell ref="AO134:AV134"/>
    <mergeCell ref="AW134:BD134"/>
    <mergeCell ref="A133:F133"/>
    <mergeCell ref="G133:Y133"/>
    <mergeCell ref="Z133:AD133"/>
    <mergeCell ref="A132:F132"/>
    <mergeCell ref="BE125:BL125"/>
    <mergeCell ref="BE126:BL126"/>
    <mergeCell ref="A127:F127"/>
    <mergeCell ref="G127:Y127"/>
    <mergeCell ref="Z127:AD127"/>
    <mergeCell ref="AE127:AN127"/>
    <mergeCell ref="AO127:AV127"/>
    <mergeCell ref="BE127:BL127"/>
    <mergeCell ref="AW127:BD127"/>
    <mergeCell ref="AW126:BD126"/>
    <mergeCell ref="BE134:BL134"/>
    <mergeCell ref="G135:Y135"/>
    <mergeCell ref="Z135:AD135"/>
    <mergeCell ref="AE135:AN135"/>
    <mergeCell ref="AO135:AV135"/>
    <mergeCell ref="AW135:BD135"/>
    <mergeCell ref="BE135:BL135"/>
    <mergeCell ref="G134:Y134"/>
    <mergeCell ref="Z134:AD134"/>
    <mergeCell ref="AE134:AN134"/>
    <mergeCell ref="G132:Y132"/>
    <mergeCell ref="Z132:AD132"/>
    <mergeCell ref="AE132:AN132"/>
    <mergeCell ref="AO132:AV132"/>
    <mergeCell ref="AW132:BD132"/>
    <mergeCell ref="Z131:AD131"/>
    <mergeCell ref="AE131:AN131"/>
    <mergeCell ref="AO131:AV131"/>
    <mergeCell ref="AW131:BD131"/>
    <mergeCell ref="BE133:BL133"/>
    <mergeCell ref="BE132:BL132"/>
    <mergeCell ref="BE131:BL131"/>
    <mergeCell ref="AE133:AN133"/>
    <mergeCell ref="AO133:AV133"/>
    <mergeCell ref="AW133:BD133"/>
    <mergeCell ref="BE130:BL130"/>
    <mergeCell ref="A130:F130"/>
    <mergeCell ref="G130:Y130"/>
    <mergeCell ref="Z130:AD130"/>
    <mergeCell ref="AE130:AN130"/>
    <mergeCell ref="AO130:AV130"/>
    <mergeCell ref="AW130:BD130"/>
    <mergeCell ref="A131:F131"/>
    <mergeCell ref="G131:Y131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AW122:BD122"/>
    <mergeCell ref="AW123:BD123"/>
    <mergeCell ref="AE116:AN116"/>
    <mergeCell ref="G116:Y116"/>
    <mergeCell ref="BE123:BL123"/>
    <mergeCell ref="AO123:AV123"/>
    <mergeCell ref="Z123:AD123"/>
    <mergeCell ref="AE123:AN123"/>
    <mergeCell ref="G120:Y120"/>
    <mergeCell ref="G122:Y122"/>
    <mergeCell ref="A109:F109"/>
    <mergeCell ref="Z109:AD109"/>
    <mergeCell ref="AE109:AN109"/>
    <mergeCell ref="A123:F123"/>
    <mergeCell ref="G123:Y123"/>
    <mergeCell ref="G111:Y111"/>
    <mergeCell ref="G114:Y114"/>
    <mergeCell ref="G115:Y115"/>
    <mergeCell ref="Z115:AD115"/>
    <mergeCell ref="A117:F117"/>
    <mergeCell ref="A40:F40"/>
    <mergeCell ref="G40:BL40"/>
    <mergeCell ref="BE65:BL65"/>
    <mergeCell ref="Z116:AD116"/>
    <mergeCell ref="A114:F114"/>
    <mergeCell ref="Z114:AD114"/>
    <mergeCell ref="A113:F113"/>
    <mergeCell ref="G113:Y113"/>
    <mergeCell ref="Z113:AD113"/>
    <mergeCell ref="AE113:AN113"/>
    <mergeCell ref="Z122:AD122"/>
    <mergeCell ref="G118:Y118"/>
    <mergeCell ref="AE122:AN122"/>
    <mergeCell ref="AO122:AV122"/>
    <mergeCell ref="A121:F121"/>
    <mergeCell ref="G121:Y121"/>
    <mergeCell ref="Z121:AD121"/>
    <mergeCell ref="AE121:AN121"/>
    <mergeCell ref="AO118:AV118"/>
    <mergeCell ref="AO113:AV113"/>
    <mergeCell ref="BE121:BL121"/>
    <mergeCell ref="AE114:AN114"/>
    <mergeCell ref="AO121:AV121"/>
    <mergeCell ref="AW121:BD121"/>
    <mergeCell ref="Z117:AD117"/>
    <mergeCell ref="AE120:AN120"/>
    <mergeCell ref="AO120:AV120"/>
    <mergeCell ref="AE117:AN117"/>
    <mergeCell ref="AW116:BD116"/>
    <mergeCell ref="AO117:AV117"/>
    <mergeCell ref="A118:F118"/>
    <mergeCell ref="AW120:BD120"/>
    <mergeCell ref="G119:Y119"/>
    <mergeCell ref="AW118:BD118"/>
    <mergeCell ref="G117:Y117"/>
    <mergeCell ref="A115:F115"/>
    <mergeCell ref="BE118:BL118"/>
    <mergeCell ref="BE113:BL113"/>
    <mergeCell ref="BE117:BL117"/>
    <mergeCell ref="BE116:BL116"/>
    <mergeCell ref="AW115:BD115"/>
    <mergeCell ref="BE115:BL115"/>
    <mergeCell ref="A116:F116"/>
    <mergeCell ref="Z118:AD118"/>
    <mergeCell ref="AE118:AN118"/>
    <mergeCell ref="A108:F108"/>
    <mergeCell ref="G108:Y108"/>
    <mergeCell ref="AW109:BD109"/>
    <mergeCell ref="BE114:BL114"/>
    <mergeCell ref="AW113:BD113"/>
    <mergeCell ref="A112:F112"/>
    <mergeCell ref="A110:F110"/>
    <mergeCell ref="G110:Y110"/>
    <mergeCell ref="Z108:AD108"/>
    <mergeCell ref="AW112:BD112"/>
    <mergeCell ref="BE90:BL90"/>
    <mergeCell ref="AW84:BD84"/>
    <mergeCell ref="AW85:BD85"/>
    <mergeCell ref="BE85:BL85"/>
    <mergeCell ref="BE97:BL97"/>
    <mergeCell ref="AW92:BD92"/>
    <mergeCell ref="BE92:BL92"/>
    <mergeCell ref="BE96:BL96"/>
    <mergeCell ref="BE91:BL91"/>
    <mergeCell ref="BE99:BL99"/>
    <mergeCell ref="Z111:AD111"/>
    <mergeCell ref="AO109:AV109"/>
    <mergeCell ref="BE66:BL66"/>
    <mergeCell ref="BE67:BL67"/>
    <mergeCell ref="D66:AN66"/>
    <mergeCell ref="G106:BD106"/>
    <mergeCell ref="G93:Y93"/>
    <mergeCell ref="AO78:AV78"/>
    <mergeCell ref="AW78:BD78"/>
    <mergeCell ref="G107:Y107"/>
    <mergeCell ref="Z107:AD107"/>
    <mergeCell ref="AE107:AN107"/>
    <mergeCell ref="AO107:AV107"/>
    <mergeCell ref="BE94:BL94"/>
    <mergeCell ref="AO65:AV65"/>
    <mergeCell ref="G95:Y95"/>
    <mergeCell ref="BE98:BL98"/>
    <mergeCell ref="G96:Y96"/>
    <mergeCell ref="BE95:BL95"/>
    <mergeCell ref="A106:F106"/>
    <mergeCell ref="BE106:BL106"/>
    <mergeCell ref="A65:C65"/>
    <mergeCell ref="D65:AN65"/>
    <mergeCell ref="A78:C78"/>
    <mergeCell ref="D78:AN78"/>
    <mergeCell ref="A66:C66"/>
    <mergeCell ref="AW66:BD66"/>
    <mergeCell ref="AW67:BD67"/>
    <mergeCell ref="A96:F96"/>
    <mergeCell ref="A57:C57"/>
    <mergeCell ref="D56:AN56"/>
    <mergeCell ref="AO55:AV55"/>
    <mergeCell ref="A60:C60"/>
    <mergeCell ref="BE61:BL61"/>
    <mergeCell ref="BE59:BL59"/>
    <mergeCell ref="A59:C59"/>
    <mergeCell ref="A58:C58"/>
    <mergeCell ref="AO57:AV57"/>
    <mergeCell ref="AW56:BD56"/>
    <mergeCell ref="D52:AN52"/>
    <mergeCell ref="BE52:BL52"/>
    <mergeCell ref="A55:C55"/>
    <mergeCell ref="A56:C56"/>
    <mergeCell ref="AW54:BD54"/>
    <mergeCell ref="A52:C52"/>
    <mergeCell ref="AO56:AV56"/>
    <mergeCell ref="AW55:BD55"/>
    <mergeCell ref="D54:AN54"/>
    <mergeCell ref="BE51:BL51"/>
    <mergeCell ref="AW51:BD51"/>
    <mergeCell ref="AW52:BD52"/>
    <mergeCell ref="AW53:BD53"/>
    <mergeCell ref="D51:AN51"/>
    <mergeCell ref="BE53:BL53"/>
    <mergeCell ref="AO52:AV52"/>
    <mergeCell ref="AO53:AV53"/>
    <mergeCell ref="AO51:AV51"/>
    <mergeCell ref="A91:F91"/>
    <mergeCell ref="AE98:AN98"/>
    <mergeCell ref="BE64:BL64"/>
    <mergeCell ref="BE54:BL54"/>
    <mergeCell ref="A64:C64"/>
    <mergeCell ref="D59:AN59"/>
    <mergeCell ref="D60:AN60"/>
    <mergeCell ref="D61:AN61"/>
    <mergeCell ref="A92:F92"/>
    <mergeCell ref="A54:C54"/>
    <mergeCell ref="A90:F90"/>
    <mergeCell ref="A93:F93"/>
    <mergeCell ref="A88:F88"/>
    <mergeCell ref="G89:Y89"/>
    <mergeCell ref="AO91:AV91"/>
    <mergeCell ref="Z94:AD94"/>
    <mergeCell ref="A94:F94"/>
    <mergeCell ref="AE94:AN94"/>
    <mergeCell ref="AO94:AV94"/>
    <mergeCell ref="AE90:AN90"/>
    <mergeCell ref="Z96:AD96"/>
    <mergeCell ref="Z91:AD91"/>
    <mergeCell ref="AE91:AN91"/>
    <mergeCell ref="Z88:AD88"/>
    <mergeCell ref="AE88:AN88"/>
    <mergeCell ref="Z90:AD90"/>
    <mergeCell ref="AE95:AN95"/>
    <mergeCell ref="AW95:BD95"/>
    <mergeCell ref="G88:Y88"/>
    <mergeCell ref="Z89:AD89"/>
    <mergeCell ref="AO95:AV95"/>
    <mergeCell ref="Z95:AD95"/>
    <mergeCell ref="G91:Y91"/>
    <mergeCell ref="AO92:AV92"/>
    <mergeCell ref="AW93:BD93"/>
    <mergeCell ref="AO96:AV96"/>
    <mergeCell ref="BE93:BL93"/>
    <mergeCell ref="AW98:BD98"/>
    <mergeCell ref="AW91:BD91"/>
    <mergeCell ref="AW96:BD96"/>
    <mergeCell ref="AO97:AV97"/>
    <mergeCell ref="AW90:BD90"/>
    <mergeCell ref="AW97:BD97"/>
    <mergeCell ref="AO54:AV54"/>
    <mergeCell ref="AW60:BD60"/>
    <mergeCell ref="AW64:BD64"/>
    <mergeCell ref="D80:AN80"/>
    <mergeCell ref="D63:AN63"/>
    <mergeCell ref="D74:AN75"/>
    <mergeCell ref="D55:AN55"/>
    <mergeCell ref="AW61:BD61"/>
    <mergeCell ref="AO76:AV76"/>
    <mergeCell ref="AW57:BD57"/>
    <mergeCell ref="AE84:AN84"/>
    <mergeCell ref="D67:AN67"/>
    <mergeCell ref="AO84:AV84"/>
    <mergeCell ref="AO87:AV87"/>
    <mergeCell ref="AW87:BD87"/>
    <mergeCell ref="Z87:AD87"/>
    <mergeCell ref="A84:F84"/>
    <mergeCell ref="AO74:AV75"/>
    <mergeCell ref="BE63:BL63"/>
    <mergeCell ref="AO64:AV64"/>
    <mergeCell ref="G85:Y85"/>
    <mergeCell ref="BE84:BL84"/>
    <mergeCell ref="AE85:AN85"/>
    <mergeCell ref="AO85:AV85"/>
    <mergeCell ref="AW65:BD65"/>
    <mergeCell ref="AO80:AV80"/>
    <mergeCell ref="BE69:BL69"/>
    <mergeCell ref="Z84:AD84"/>
    <mergeCell ref="AW46:BD46"/>
    <mergeCell ref="D48:AN48"/>
    <mergeCell ref="BE49:BL49"/>
    <mergeCell ref="BE44:BL45"/>
    <mergeCell ref="BE80:BL80"/>
    <mergeCell ref="AW74:BD75"/>
    <mergeCell ref="AW80:BD80"/>
    <mergeCell ref="AW62:BD62"/>
    <mergeCell ref="BE57:BL57"/>
    <mergeCell ref="BE50:BL50"/>
    <mergeCell ref="W142:AM142"/>
    <mergeCell ref="W148:AM148"/>
    <mergeCell ref="A144:V144"/>
    <mergeCell ref="A38:F38"/>
    <mergeCell ref="A46:C46"/>
    <mergeCell ref="AO70:AV70"/>
    <mergeCell ref="D44:AN45"/>
    <mergeCell ref="G84:Y84"/>
    <mergeCell ref="A85:F85"/>
    <mergeCell ref="AO50:AV50"/>
    <mergeCell ref="AW49:BD49"/>
    <mergeCell ref="A150:H150"/>
    <mergeCell ref="A149:H149"/>
    <mergeCell ref="A147:V147"/>
    <mergeCell ref="AO148:BG148"/>
    <mergeCell ref="AO142:BG142"/>
    <mergeCell ref="AO141:BG141"/>
    <mergeCell ref="A143:F143"/>
    <mergeCell ref="A80:C80"/>
    <mergeCell ref="AO147:BG147"/>
    <mergeCell ref="AO1:BL1"/>
    <mergeCell ref="BE18:BL18"/>
    <mergeCell ref="AO2:BL2"/>
    <mergeCell ref="AO6:BF6"/>
    <mergeCell ref="AO4:BL4"/>
    <mergeCell ref="AO7:AU7"/>
    <mergeCell ref="A10:BL10"/>
    <mergeCell ref="B12:L12"/>
    <mergeCell ref="AO5:BL5"/>
    <mergeCell ref="AO3:BL3"/>
    <mergeCell ref="AK18:BC18"/>
    <mergeCell ref="AK19:BC19"/>
    <mergeCell ref="A22:H22"/>
    <mergeCell ref="A25:BL25"/>
    <mergeCell ref="N18:Y18"/>
    <mergeCell ref="N15:AS15"/>
    <mergeCell ref="AA18:AI18"/>
    <mergeCell ref="N19:Y19"/>
    <mergeCell ref="AE21:AR21"/>
    <mergeCell ref="AA19:AI19"/>
    <mergeCell ref="A33:BL33"/>
    <mergeCell ref="B19:L19"/>
    <mergeCell ref="BE43:BL43"/>
    <mergeCell ref="AW44:BD45"/>
    <mergeCell ref="AO44:AV45"/>
    <mergeCell ref="U21:AD21"/>
    <mergeCell ref="G29:BL29"/>
    <mergeCell ref="G38:BL38"/>
    <mergeCell ref="BD21:BL21"/>
    <mergeCell ref="G39:BL39"/>
    <mergeCell ref="BE19:BL19"/>
    <mergeCell ref="AS21:BC21"/>
    <mergeCell ref="B16:L16"/>
    <mergeCell ref="AU13:BB13"/>
    <mergeCell ref="A28:F28"/>
    <mergeCell ref="A27:BL27"/>
    <mergeCell ref="I22:S22"/>
    <mergeCell ref="A21:T21"/>
    <mergeCell ref="G28:BL28"/>
    <mergeCell ref="T22:W22"/>
    <mergeCell ref="AW7:BF7"/>
    <mergeCell ref="N12:AS12"/>
    <mergeCell ref="N13:AS13"/>
    <mergeCell ref="AU16:BB16"/>
    <mergeCell ref="AU15:BB15"/>
    <mergeCell ref="B15:L15"/>
    <mergeCell ref="B13:L13"/>
    <mergeCell ref="AU12:BB12"/>
    <mergeCell ref="A9:BL9"/>
    <mergeCell ref="N16:AS16"/>
    <mergeCell ref="A42:AZ42"/>
    <mergeCell ref="D46:AN46"/>
    <mergeCell ref="G30:BL30"/>
    <mergeCell ref="G36:BL36"/>
    <mergeCell ref="A36:F36"/>
    <mergeCell ref="G37:BL37"/>
    <mergeCell ref="A30:F30"/>
    <mergeCell ref="A32:BL32"/>
    <mergeCell ref="A44:C45"/>
    <mergeCell ref="A35:BL35"/>
    <mergeCell ref="D49:AN49"/>
    <mergeCell ref="AO46:AV46"/>
    <mergeCell ref="BE46:BL46"/>
    <mergeCell ref="A39:F39"/>
    <mergeCell ref="AW47:BD47"/>
    <mergeCell ref="A37:F37"/>
    <mergeCell ref="AO48:AV48"/>
    <mergeCell ref="AW48:BD48"/>
    <mergeCell ref="AO49:AV49"/>
    <mergeCell ref="BE48:BL48"/>
    <mergeCell ref="B18:L18"/>
    <mergeCell ref="A24:BL24"/>
    <mergeCell ref="A29:F29"/>
    <mergeCell ref="D53:AN53"/>
    <mergeCell ref="A76:C76"/>
    <mergeCell ref="BE47:BL47"/>
    <mergeCell ref="A47:C47"/>
    <mergeCell ref="D47:AN47"/>
    <mergeCell ref="AO47:AV47"/>
    <mergeCell ref="AW50:BD50"/>
    <mergeCell ref="A77:C77"/>
    <mergeCell ref="D77:AN77"/>
    <mergeCell ref="AO77:AV77"/>
    <mergeCell ref="A49:C49"/>
    <mergeCell ref="A48:C48"/>
    <mergeCell ref="G97:Y97"/>
    <mergeCell ref="A53:C53"/>
    <mergeCell ref="D50:AN50"/>
    <mergeCell ref="AO89:AV89"/>
    <mergeCell ref="AO90:AV90"/>
    <mergeCell ref="AO101:AV101"/>
    <mergeCell ref="A100:F100"/>
    <mergeCell ref="G100:Y100"/>
    <mergeCell ref="AO98:AV98"/>
    <mergeCell ref="A99:F99"/>
    <mergeCell ref="A50:C50"/>
    <mergeCell ref="A51:C51"/>
    <mergeCell ref="AE89:AN89"/>
    <mergeCell ref="Z85:AD85"/>
    <mergeCell ref="AO99:AV99"/>
    <mergeCell ref="AE102:AN102"/>
    <mergeCell ref="Z102:AD102"/>
    <mergeCell ref="A95:F95"/>
    <mergeCell ref="AE92:AN92"/>
    <mergeCell ref="AE99:AN99"/>
    <mergeCell ref="A97:F97"/>
    <mergeCell ref="AE101:AN101"/>
    <mergeCell ref="G101:Y101"/>
    <mergeCell ref="Z97:AD97"/>
    <mergeCell ref="AE97:AN97"/>
    <mergeCell ref="A89:F89"/>
    <mergeCell ref="Z92:AD92"/>
    <mergeCell ref="A102:F102"/>
    <mergeCell ref="G102:Y102"/>
    <mergeCell ref="G90:Y90"/>
    <mergeCell ref="A98:F98"/>
    <mergeCell ref="Z98:AD98"/>
    <mergeCell ref="G99:Y99"/>
    <mergeCell ref="G98:Y98"/>
    <mergeCell ref="G94:Y94"/>
    <mergeCell ref="BE101:BL101"/>
    <mergeCell ref="BE86:BL86"/>
    <mergeCell ref="A87:F87"/>
    <mergeCell ref="BE89:BL89"/>
    <mergeCell ref="AO88:AV88"/>
    <mergeCell ref="G92:Y92"/>
    <mergeCell ref="AW89:BD89"/>
    <mergeCell ref="AO93:AV93"/>
    <mergeCell ref="AW94:BD94"/>
    <mergeCell ref="Z99:AD99"/>
    <mergeCell ref="BE102:BL102"/>
    <mergeCell ref="AW100:BD100"/>
    <mergeCell ref="AO100:AV100"/>
    <mergeCell ref="AO102:AV102"/>
    <mergeCell ref="AW102:BD102"/>
    <mergeCell ref="AW104:BD104"/>
    <mergeCell ref="BE104:BL104"/>
    <mergeCell ref="AW103:BD103"/>
    <mergeCell ref="BE103:BL103"/>
    <mergeCell ref="AW101:BD101"/>
    <mergeCell ref="BE108:BL108"/>
    <mergeCell ref="AW108:BD108"/>
    <mergeCell ref="BE111:BL111"/>
    <mergeCell ref="AO112:AV112"/>
    <mergeCell ref="AO115:AV115"/>
    <mergeCell ref="AE108:AN108"/>
    <mergeCell ref="AO108:AV108"/>
    <mergeCell ref="AW114:BD114"/>
    <mergeCell ref="AW110:BD110"/>
    <mergeCell ref="BE112:BL112"/>
    <mergeCell ref="BE107:BL107"/>
    <mergeCell ref="BE110:BL110"/>
    <mergeCell ref="AO104:AV104"/>
    <mergeCell ref="A119:F119"/>
    <mergeCell ref="Z119:AD119"/>
    <mergeCell ref="AE119:AN119"/>
    <mergeCell ref="AO119:AV119"/>
    <mergeCell ref="AE112:AN112"/>
    <mergeCell ref="G112:Y112"/>
    <mergeCell ref="Z112:AD112"/>
    <mergeCell ref="AW111:BD111"/>
    <mergeCell ref="AE115:AN115"/>
    <mergeCell ref="AW117:BD117"/>
    <mergeCell ref="G109:Y109"/>
    <mergeCell ref="BE119:BL119"/>
    <mergeCell ref="AW119:BD119"/>
    <mergeCell ref="AO110:AV110"/>
    <mergeCell ref="BE109:BL109"/>
    <mergeCell ref="AO114:AV114"/>
    <mergeCell ref="AO116:AV116"/>
    <mergeCell ref="BE120:BL120"/>
    <mergeCell ref="A126:F126"/>
    <mergeCell ref="G126:Y126"/>
    <mergeCell ref="Z126:AD126"/>
    <mergeCell ref="AE126:AN126"/>
    <mergeCell ref="AO126:AV126"/>
    <mergeCell ref="A120:F120"/>
    <mergeCell ref="Z120:AD120"/>
    <mergeCell ref="BE122:BL122"/>
    <mergeCell ref="A122:F122"/>
    <mergeCell ref="A111:F111"/>
    <mergeCell ref="AE111:AN111"/>
    <mergeCell ref="AO111:AV111"/>
    <mergeCell ref="AE100:AN100"/>
    <mergeCell ref="Z104:AD104"/>
    <mergeCell ref="A104:F104"/>
    <mergeCell ref="G103:Y103"/>
    <mergeCell ref="G104:Y104"/>
    <mergeCell ref="AE103:AN103"/>
    <mergeCell ref="Z110:AD110"/>
    <mergeCell ref="A74:C75"/>
    <mergeCell ref="A79:C79"/>
    <mergeCell ref="D79:AN79"/>
    <mergeCell ref="AE110:AN110"/>
    <mergeCell ref="Z101:AD101"/>
    <mergeCell ref="A86:F86"/>
    <mergeCell ref="A101:F101"/>
    <mergeCell ref="Z103:AD103"/>
    <mergeCell ref="G87:Y87"/>
    <mergeCell ref="Z93:AD93"/>
    <mergeCell ref="AE104:AN104"/>
    <mergeCell ref="A107:F107"/>
    <mergeCell ref="G86:BD86"/>
    <mergeCell ref="AW88:BD88"/>
    <mergeCell ref="AE87:AN87"/>
    <mergeCell ref="AO103:AV103"/>
    <mergeCell ref="AW107:BD107"/>
    <mergeCell ref="AE93:AN93"/>
    <mergeCell ref="AE96:AN96"/>
    <mergeCell ref="A103:F103"/>
    <mergeCell ref="AO63:AV63"/>
    <mergeCell ref="AO66:AV66"/>
    <mergeCell ref="AO67:AV67"/>
    <mergeCell ref="AW63:BD63"/>
    <mergeCell ref="A67:C67"/>
    <mergeCell ref="A63:C63"/>
    <mergeCell ref="D64:AN64"/>
    <mergeCell ref="BE62:BL62"/>
    <mergeCell ref="BE60:BL60"/>
    <mergeCell ref="BE55:BL55"/>
    <mergeCell ref="BE56:BL56"/>
    <mergeCell ref="A72:BL72"/>
    <mergeCell ref="A70:C70"/>
    <mergeCell ref="D70:AN70"/>
    <mergeCell ref="A61:C61"/>
    <mergeCell ref="AO62:AV62"/>
    <mergeCell ref="BE68:BL68"/>
    <mergeCell ref="BE76:BL76"/>
    <mergeCell ref="AW76:BD76"/>
    <mergeCell ref="AW77:BD77"/>
    <mergeCell ref="BE70:BL70"/>
    <mergeCell ref="BE78:BL78"/>
    <mergeCell ref="BE74:BL75"/>
    <mergeCell ref="AW70:BD70"/>
    <mergeCell ref="BE73:BL73"/>
    <mergeCell ref="BE77:BL77"/>
    <mergeCell ref="D57:AN57"/>
    <mergeCell ref="D76:AN76"/>
    <mergeCell ref="AW58:BD58"/>
    <mergeCell ref="BE58:BL58"/>
    <mergeCell ref="BE100:BL100"/>
    <mergeCell ref="BE88:BL88"/>
    <mergeCell ref="AW99:BD99"/>
    <mergeCell ref="AW79:BD79"/>
    <mergeCell ref="BE79:BL79"/>
    <mergeCell ref="BE87:BL87"/>
    <mergeCell ref="D58:AN58"/>
    <mergeCell ref="A141:V141"/>
    <mergeCell ref="AO60:AV60"/>
    <mergeCell ref="AO61:AV61"/>
    <mergeCell ref="AO58:AV58"/>
    <mergeCell ref="AO59:AV59"/>
    <mergeCell ref="Z100:AD100"/>
    <mergeCell ref="AO79:AV79"/>
    <mergeCell ref="A82:BL82"/>
    <mergeCell ref="AW68:BD68"/>
    <mergeCell ref="D69:AN69"/>
    <mergeCell ref="AW59:BD59"/>
    <mergeCell ref="A68:C68"/>
    <mergeCell ref="A69:C69"/>
    <mergeCell ref="D68:AN68"/>
    <mergeCell ref="AO68:AV68"/>
    <mergeCell ref="AO69:AV69"/>
    <mergeCell ref="AW69:BD69"/>
    <mergeCell ref="A62:C62"/>
    <mergeCell ref="D62:AN62"/>
  </mergeCells>
  <phoneticPr fontId="0" type="noConversion"/>
  <conditionalFormatting sqref="G83:G140 D70">
    <cfRule type="cellIs" dxfId="47" priority="513" stopIfTrue="1" operator="equal">
      <formula>#REF!</formula>
    </cfRule>
  </conditionalFormatting>
  <conditionalFormatting sqref="A83:F140">
    <cfRule type="cellIs" dxfId="46" priority="514" stopIfTrue="1" operator="equal">
      <formula>0</formula>
    </cfRule>
  </conditionalFormatting>
  <conditionalFormatting sqref="G98:G102 D68 D62 D47">
    <cfRule type="cellIs" dxfId="45" priority="686" stopIfTrue="1" operator="equal">
      <formula>#REF!</formula>
    </cfRule>
  </conditionalFormatting>
  <conditionalFormatting sqref="G128:G129 G109:G112 G93 G84">
    <cfRule type="cellIs" dxfId="44" priority="758" stopIfTrue="1" operator="equal">
      <formula>#REF!</formula>
    </cfRule>
  </conditionalFormatting>
  <conditionalFormatting sqref="G131 G114:G116">
    <cfRule type="cellIs" dxfId="43" priority="865" stopIfTrue="1" operator="equal">
      <formula>#REF!</formula>
    </cfRule>
  </conditionalFormatting>
  <conditionalFormatting sqref="G130:G131 G133 G118:G120 G113:G116">
    <cfRule type="cellIs" dxfId="42" priority="930" stopIfTrue="1" operator="equal">
      <formula>#REF!</formula>
    </cfRule>
  </conditionalFormatting>
  <conditionalFormatting sqref="G130:G133 G113:G120 G94:G97">
    <cfRule type="cellIs" dxfId="41" priority="406" stopIfTrue="1" operator="equal">
      <formula>#REF!</formula>
    </cfRule>
  </conditionalFormatting>
  <conditionalFormatting sqref="D68 D62 D47">
    <cfRule type="cellIs" dxfId="40" priority="405" stopIfTrue="1" operator="equal">
      <formula>#REF!</formula>
    </cfRule>
  </conditionalFormatting>
  <conditionalFormatting sqref="G121">
    <cfRule type="cellIs" dxfId="39" priority="383" stopIfTrue="1" operator="equal">
      <formula>#REF!</formula>
    </cfRule>
  </conditionalFormatting>
  <conditionalFormatting sqref="G87:G88 G110:G112 G107:G108 G129">
    <cfRule type="cellIs" dxfId="38" priority="268" stopIfTrue="1" operator="equal">
      <formula>$G86</formula>
    </cfRule>
  </conditionalFormatting>
  <conditionalFormatting sqref="G89:G92 G109 G111:G112">
    <cfRule type="cellIs" dxfId="37" priority="267" stopIfTrue="1" operator="equal">
      <formula>$G87</formula>
    </cfRule>
  </conditionalFormatting>
  <conditionalFormatting sqref="G96">
    <cfRule type="cellIs" dxfId="36" priority="260" stopIfTrue="1" operator="equal">
      <formula>$G86</formula>
    </cfRule>
  </conditionalFormatting>
  <conditionalFormatting sqref="G85">
    <cfRule type="cellIs" dxfId="35" priority="258" stopIfTrue="1" operator="equal">
      <formula>$G84</formula>
    </cfRule>
  </conditionalFormatting>
  <conditionalFormatting sqref="G98">
    <cfRule type="cellIs" dxfId="34" priority="165" stopIfTrue="1" operator="equal">
      <formula>#REF!</formula>
    </cfRule>
  </conditionalFormatting>
  <conditionalFormatting sqref="G98">
    <cfRule type="cellIs" dxfId="33" priority="163" stopIfTrue="1" operator="equal">
      <formula>#REF!</formula>
    </cfRule>
  </conditionalFormatting>
  <conditionalFormatting sqref="H87:L88">
    <cfRule type="cellIs" dxfId="32" priority="127" stopIfTrue="1" operator="equal">
      <formula>$G86</formula>
    </cfRule>
  </conditionalFormatting>
  <conditionalFormatting sqref="G98">
    <cfRule type="cellIs" dxfId="31" priority="111" stopIfTrue="1" operator="equal">
      <formula>#REF!</formula>
    </cfRule>
  </conditionalFormatting>
  <conditionalFormatting sqref="G131 G114:G116 G97 G94:G95">
    <cfRule type="cellIs" dxfId="30" priority="92" stopIfTrue="1" operator="equal">
      <formula>#REF!</formula>
    </cfRule>
  </conditionalFormatting>
  <conditionalFormatting sqref="G99:G102">
    <cfRule type="cellIs" dxfId="29" priority="978" stopIfTrue="1" operator="equal">
      <formula>$G87</formula>
    </cfRule>
  </conditionalFormatting>
  <conditionalFormatting sqref="G88">
    <cfRule type="cellIs" dxfId="28" priority="72" stopIfTrue="1" operator="equal">
      <formula>$G87</formula>
    </cfRule>
  </conditionalFormatting>
  <conditionalFormatting sqref="G88:L88">
    <cfRule type="cellIs" dxfId="27" priority="71" stopIfTrue="1" operator="equal">
      <formula>$G87</formula>
    </cfRule>
  </conditionalFormatting>
  <conditionalFormatting sqref="G88">
    <cfRule type="cellIs" dxfId="26" priority="70" stopIfTrue="1" operator="equal">
      <formula>$G86</formula>
    </cfRule>
  </conditionalFormatting>
  <conditionalFormatting sqref="G121">
    <cfRule type="cellIs" dxfId="25" priority="61" stopIfTrue="1" operator="equal">
      <formula>$G107</formula>
    </cfRule>
  </conditionalFormatting>
  <conditionalFormatting sqref="G117">
    <cfRule type="cellIs" dxfId="24" priority="60" stopIfTrue="1" operator="equal">
      <formula>$G107</formula>
    </cfRule>
  </conditionalFormatting>
  <conditionalFormatting sqref="G106">
    <cfRule type="cellIs" dxfId="23" priority="59" stopIfTrue="1" operator="equal">
      <formula>$G105</formula>
    </cfRule>
  </conditionalFormatting>
  <conditionalFormatting sqref="G109:G110">
    <cfRule type="cellIs" dxfId="22" priority="1007" stopIfTrue="1" operator="equal">
      <formula>$G117</formula>
    </cfRule>
  </conditionalFormatting>
  <conditionalFormatting sqref="G109:G110">
    <cfRule type="cellIs" dxfId="21" priority="27" stopIfTrue="1" operator="equal">
      <formula>$G106</formula>
    </cfRule>
  </conditionalFormatting>
  <conditionalFormatting sqref="H108:L108">
    <cfRule type="cellIs" dxfId="20" priority="26" stopIfTrue="1" operator="equal">
      <formula>$G107</formula>
    </cfRule>
  </conditionalFormatting>
  <conditionalFormatting sqref="G108">
    <cfRule type="cellIs" dxfId="19" priority="25" stopIfTrue="1" operator="equal">
      <formula>$G107</formula>
    </cfRule>
  </conditionalFormatting>
  <conditionalFormatting sqref="G108:L108">
    <cfRule type="cellIs" dxfId="18" priority="24" stopIfTrue="1" operator="equal">
      <formula>$G107</formula>
    </cfRule>
  </conditionalFormatting>
  <conditionalFormatting sqref="G108">
    <cfRule type="cellIs" dxfId="17" priority="23" stopIfTrue="1" operator="equal">
      <formula>$G106</formula>
    </cfRule>
  </conditionalFormatting>
  <conditionalFormatting sqref="G111:G112">
    <cfRule type="cellIs" dxfId="16" priority="1009" stopIfTrue="1" operator="equal">
      <formula>$G121</formula>
    </cfRule>
  </conditionalFormatting>
  <conditionalFormatting sqref="G134">
    <cfRule type="cellIs" dxfId="15" priority="18" stopIfTrue="1" operator="equal">
      <formula>#REF!</formula>
    </cfRule>
  </conditionalFormatting>
  <conditionalFormatting sqref="G126:G127">
    <cfRule type="cellIs" dxfId="14" priority="17" stopIfTrue="1" operator="equal">
      <formula>$G125</formula>
    </cfRule>
  </conditionalFormatting>
  <conditionalFormatting sqref="G134">
    <cfRule type="cellIs" dxfId="13" priority="14" stopIfTrue="1" operator="equal">
      <formula>$G126</formula>
    </cfRule>
  </conditionalFormatting>
  <conditionalFormatting sqref="G132">
    <cfRule type="cellIs" dxfId="12" priority="13" stopIfTrue="1" operator="equal">
      <formula>$G126</formula>
    </cfRule>
  </conditionalFormatting>
  <conditionalFormatting sqref="G125">
    <cfRule type="cellIs" dxfId="11" priority="12" stopIfTrue="1" operator="equal">
      <formula>$G124</formula>
    </cfRule>
  </conditionalFormatting>
  <conditionalFormatting sqref="H127:L127">
    <cfRule type="cellIs" dxfId="10" priority="9" stopIfTrue="1" operator="equal">
      <formula>$G126</formula>
    </cfRule>
  </conditionalFormatting>
  <conditionalFormatting sqref="G127">
    <cfRule type="cellIs" dxfId="9" priority="8" stopIfTrue="1" operator="equal">
      <formula>$G126</formula>
    </cfRule>
  </conditionalFormatting>
  <conditionalFormatting sqref="G127:L127">
    <cfRule type="cellIs" dxfId="8" priority="7" stopIfTrue="1" operator="equal">
      <formula>$G126</formula>
    </cfRule>
  </conditionalFormatting>
  <conditionalFormatting sqref="G127">
    <cfRule type="cellIs" dxfId="7" priority="6" stopIfTrue="1" operator="equal">
      <formula>$G125</formula>
    </cfRule>
  </conditionalFormatting>
  <conditionalFormatting sqref="G128:G129">
    <cfRule type="cellIs" dxfId="6" priority="5" stopIfTrue="1" operator="equal">
      <formula>$G134</formula>
    </cfRule>
  </conditionalFormatting>
  <conditionalFormatting sqref="G128">
    <cfRule type="cellIs" dxfId="5" priority="1045" stopIfTrue="1" operator="equal">
      <formula>#REF!</formula>
    </cfRule>
  </conditionalFormatting>
  <conditionalFormatting sqref="G128:G129">
    <cfRule type="cellIs" dxfId="4" priority="1047" stopIfTrue="1" operator="equal">
      <formula>#REF!</formula>
    </cfRule>
  </conditionalFormatting>
  <conditionalFormatting sqref="G129">
    <cfRule type="cellIs" dxfId="3" priority="4" stopIfTrue="1" operator="equal">
      <formula>$G127</formula>
    </cfRule>
  </conditionalFormatting>
  <conditionalFormatting sqref="G129">
    <cfRule type="cellIs" dxfId="2" priority="3" stopIfTrue="1" operator="equal">
      <formula>$G139</formula>
    </cfRule>
  </conditionalFormatting>
  <conditionalFormatting sqref="G129">
    <cfRule type="cellIs" dxfId="1" priority="2" stopIfTrue="1" operator="equal">
      <formula>$G127</formula>
    </cfRule>
  </conditionalFormatting>
  <conditionalFormatting sqref="G129">
    <cfRule type="cellIs" dxfId="0" priority="1" stopIfTrue="1" operator="equal">
      <formula>$G139</formula>
    </cfRule>
  </conditionalFormatting>
  <pageMargins left="0.11811023622047245" right="0.11811023622047245" top="0.19685039370078741" bottom="0.19685039370078741" header="0" footer="0"/>
  <pageSetup paperSize="9" scale="75" fitToHeight="500" orientation="landscape" r:id="rId1"/>
  <headerFooter alignWithMargins="0"/>
  <rowBreaks count="4" manualBreakCount="4">
    <brk id="38" max="63" man="1"/>
    <brk id="77" max="63" man="1"/>
    <brk id="101" max="63" man="1"/>
    <brk id="129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1417670</vt:lpstr>
      <vt:lpstr>'1417670'!Область_друку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2025-11-22T14:03:49Z</cp:lastPrinted>
  <dcterms:created xsi:type="dcterms:W3CDTF">2016-08-15T09:54:21Z</dcterms:created>
  <dcterms:modified xsi:type="dcterms:W3CDTF">2025-12-16T14:20:06Z</dcterms:modified>
</cp:coreProperties>
</file>