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91" sheetId="1" r:id="rId1"/>
  </sheets>
  <definedNames>
    <definedName name="_xlnm.Print_Area" localSheetId="0">'0611091'!$A$1:$L$102</definedName>
  </definedNames>
  <calcPr calcId="152511"/>
</workbook>
</file>

<file path=xl/calcChain.xml><?xml version="1.0" encoding="utf-8"?>
<calcChain xmlns="http://schemas.openxmlformats.org/spreadsheetml/2006/main">
  <c r="J94" i="1" l="1"/>
  <c r="J93" i="1"/>
  <c r="J92" i="1"/>
  <c r="F91" i="1"/>
  <c r="H90" i="1"/>
  <c r="F90" i="1"/>
  <c r="F87" i="1"/>
  <c r="J87" i="1" s="1"/>
  <c r="H86" i="1"/>
  <c r="F86" i="1"/>
  <c r="J83" i="1"/>
  <c r="J82" i="1"/>
  <c r="J90" i="1" s="1"/>
  <c r="J81" i="1"/>
  <c r="H80" i="1"/>
  <c r="H91" i="1" s="1"/>
  <c r="J79" i="1"/>
  <c r="J78" i="1"/>
  <c r="J77" i="1"/>
  <c r="J75" i="1"/>
  <c r="J74" i="1"/>
  <c r="J73" i="1"/>
  <c r="J72" i="1"/>
  <c r="J71" i="1"/>
  <c r="J70" i="1"/>
  <c r="J69" i="1"/>
  <c r="F56" i="1"/>
  <c r="F62" i="1" s="1"/>
  <c r="F63" i="1" s="1"/>
  <c r="D56" i="1"/>
  <c r="D62" i="1" s="1"/>
  <c r="D63" i="1" s="1"/>
  <c r="H55" i="1"/>
  <c r="H54" i="1"/>
  <c r="H53" i="1"/>
  <c r="H52" i="1"/>
  <c r="J80" i="1" l="1"/>
  <c r="J91" i="1"/>
  <c r="H56" i="1"/>
  <c r="J86" i="1"/>
  <c r="F85" i="1"/>
  <c r="J85" i="1" s="1"/>
  <c r="H62" i="1"/>
  <c r="H63" i="1" s="1"/>
</calcChain>
</file>

<file path=xl/sharedStrings.xml><?xml version="1.0" encoding="utf-8"?>
<sst xmlns="http://schemas.openxmlformats.org/spreadsheetml/2006/main" count="165" uniqueCount="116">
  <si>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</si>
  <si>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</si>
  <si>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</si>
  <si>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</si>
  <si>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</si>
  <si>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</si>
  <si>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</si>
  <si>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</si>
  <si>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0611091    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</si>
  <si>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1091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</si>
  <si>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0930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</si>
  <si>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Підготовка кадрів закладами професійної освіти та іншими закладами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</si>
  <si>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</si>
  <si>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221 323 508,16 гривень, у тому числі загального фонду — 192 470 798,16 гривень та спеціального фонду — 28 852 710,00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</si>
  <si>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</si>
  <si>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</si>
  <si>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</si>
  <si>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</si>
  <si>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</si>
  <si>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21.08.2025 року № 4574 - ІХ “Про професійну освіту” (із змінами та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</si>
  <si>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</si>
  <si>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</si>
  <si>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</si>
  <si>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</si>
  <si>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</si>
  <si>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</si>
  <si>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</si>
  <si>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28.12.2016 року  № 1047  «Про розміри стипендій у державних та комунальних закладах освіти, наукових установах»  (із змінами і доповненнями)</t>
  </si>
  <si>
    <t>Постанова Кабінету Міністрів України від 12.07.2004 року  № 882  «Питання стипендіального забезпечення»  (із змінами і доповненнями)</t>
  </si>
  <si>
    <t>Постанова Кабінету Міністрів України  від 30.08.2002 року  №1298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</si>
  <si>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</si>
  <si>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</si>
  <si>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 від 28.12.2021 року 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</si>
  <si>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</si>
  <si>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24.03.2021 року 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</si>
  <si>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</si>
  <si>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</si>
  <si>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</si>
  <si>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</si>
  <si>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</si>
  <si>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</si>
  <si>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</si>
  <si>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громадян України, у тому числі особам з особливими освітніми потребами, а також іноземцям та особам без громадянства, що перебувають в Україні на законних підставах, права на здобуття професійної ( професійно-технічної) освіти відповідно до їх покликань, інтересів і здібностей, перепідготовку та підвищення кваліфікації.</t>
  </si>
  <si>
    <t>Задоволення потреб економіки країни у кваліфікованих і конкурентоспроможних на ринку праці робітниках.</t>
  </si>
  <si>
    <t>Забезпечення необхідних умов функціонування і розвитку установ професійної (професійно-технічної) та закладів професійної (професійно-технічної) освіти різних форм власності та підпорядкування.</t>
  </si>
  <si>
    <t>Сприяння в реалізації державної політики зайнятості населення.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</si>
  <si>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 умов для надання професійної ( професійно-технічної) освіти та інших закладах освіти відповідно до потреб ринку праці</t>
    </r>
  </si>
  <si>
    <t> 8.Завдання бюджетної програми:</t>
  </si>
  <si>
    <t>Завдання</t>
  </si>
  <si>
    <t>Формування і розвиток компетентності та професіоналізму особи, необхідних для професійної діяльності за певною професією у відповідній галузі, забезпечення її конкурентоздатності на ринку праці та мобільності, перспектив її кар’єрного зростання впродовж життя , виховання загальної та професійної культури.</t>
  </si>
  <si>
    <t>Забезпечення рівних можливостей на отримання послуг жінками та чоловіками у сфері професійної ( професійно-технічної) освіти відповідно до потреб ринку праці.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</si>
  <si>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</si>
  <si>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</si>
  <si>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</si>
  <si>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</si>
  <si>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</si>
  <si>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</si>
  <si>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Підготовка кадрів закладами професійної (професійно-технічної) освіти</t>
  </si>
  <si>
    <t>Організація харчування в закладах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</si>
  <si>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</si>
  <si>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</si>
  <si>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</si>
  <si>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</si>
  <si>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</si>
  <si>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
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</si>
  <si>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</si>
  <si>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</si>
  <si>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</si>
  <si>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</si>
  <si>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</si>
  <si>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</si>
  <si>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</si>
  <si>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</si>
  <si>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</si>
  <si>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</si>
  <si>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</si>
  <si>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</si>
  <si>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майстрів виробничого навчання</t>
  </si>
  <si>
    <t>спеціалістів</t>
  </si>
  <si>
    <t>робітників</t>
  </si>
  <si>
    <t>продукту</t>
  </si>
  <si>
    <t>Кількість учнів</t>
  </si>
  <si>
    <t>осіб</t>
  </si>
  <si>
    <t>Кількість учнів за професіями загальнодержавного значення</t>
  </si>
  <si>
    <t>Кількість пільгових категорій учнів</t>
  </si>
  <si>
    <t>Кількість випускників</t>
  </si>
  <si>
    <t xml:space="preserve">Звітність </t>
  </si>
  <si>
    <t xml:space="preserve">Кількість працевлаштованих випускників </t>
  </si>
  <si>
    <t>Кількість учнів, які отримують стипендію</t>
  </si>
  <si>
    <t>Кількість закладів, в яких буде проведений капітальний ремонт</t>
  </si>
  <si>
    <t>Рішення сесії від 18.12.2025 року № 10</t>
  </si>
  <si>
    <t>ефективності</t>
  </si>
  <si>
    <t xml:space="preserve">Середні витрати на одного учня </t>
  </si>
  <si>
    <t>грн</t>
  </si>
  <si>
    <t>Розрахунок</t>
  </si>
  <si>
    <t>Кількість учнів на одного  педагогічного працівника</t>
  </si>
  <si>
    <t xml:space="preserve">Середні витрати на проведення капітального ремонту одного закладу професійної (професійно-технічної) освіти </t>
  </si>
  <si>
    <t>якості</t>
  </si>
  <si>
    <t>Відсоток учнів, які отримали відповідний документ про освіту</t>
  </si>
  <si>
    <t>%</t>
  </si>
  <si>
    <t>Звітність</t>
  </si>
  <si>
    <t>Відсоток учнів, які отримують стипендію</t>
  </si>
  <si>
    <t>Відсоток працевлаштованих випускників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</si>
  <si>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</si>
  <si>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</si>
  <si>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Динаміка державного замовлення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</si>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</sst>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_-* #,##0.00\ _₽_-;\-* #,##0.00\ _₽_-;_-* &quot;-&quot;??\ _₽_-;_-@_-"/>
    <numFmt numFmtId="165" formatCode="#,##0\ _₴"/>
    <numFmt numFmtId="166" formatCode="#,##0.00\ _₴"/>
    <numFmt numFmtId="167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7" borderId="15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wrapTex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7" xfId="0" applyNumberFormat="1" applyFont="1" applyFill="1" applyBorder="1" applyAlignment="1">
      <alignment horizontal="center" vertical="center" wrapText="1" shrinkToFit="1"/>
    </xf>
    <xf numFmtId="167" fontId="16" fillId="0" borderId="2" xfId="0" applyNumberFormat="1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166" fontId="3" fillId="0" borderId="7" xfId="1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4" fontId="3" fillId="0" borderId="7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9" fillId="0" borderId="11" xfId="0" applyNumberFormat="1" applyFont="1" applyFill="1" applyBorder="1" applyAlignment="1">
      <alignment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8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zoomScale="70" zoomScaleNormal="80" zoomScaleSheetLayoutView="70" workbookViewId="0">
      <selection activeCell="A9" sqref="A9:K9"/>
    </sheetView>
  </sheetViews>
  <sheetFormatPr defaultColWidth="9.33203125" defaultRowHeight="12.75" x14ac:dyDescent="0.2"/>
  <cols>
    <col min="1" max="1" width="21.33203125" style="1" customWidth="1"/>
    <col min="2" max="2" width="55.5" style="1" customWidth="1"/>
    <col min="3" max="3" width="18" style="1" customWidth="1"/>
    <col min="4" max="4" width="23.1640625" style="1" customWidth="1"/>
    <col min="5" max="5" width="28" style="1" customWidth="1"/>
    <col min="6" max="6" width="5.33203125" style="1" customWidth="1"/>
    <col min="7" max="7" width="25.1640625" style="1" customWidth="1"/>
    <col min="8" max="8" width="12.83203125" style="1" customWidth="1"/>
    <col min="9" max="9" width="19" style="1" customWidth="1"/>
    <col min="10" max="10" width="8.33203125" style="1" customWidth="1"/>
    <col min="11" max="11" width="12.5" style="1" customWidth="1"/>
    <col min="12" max="12" width="5.5" style="1" customWidth="1"/>
    <col min="13" max="13" width="17" style="1" customWidth="1"/>
    <col min="14" max="14" width="18.33203125" style="1" customWidth="1"/>
    <col min="15" max="15" width="19" style="1" customWidth="1"/>
    <col min="16" max="16" width="19.83203125" style="1" customWidth="1"/>
    <col min="17" max="17" width="15.5" style="1" customWidth="1"/>
    <col min="18" max="16384" width="9.33203125" style="1"/>
  </cols>
  <sheetData>
    <row r="1" spans="1:12" ht="81" customHeight="1" x14ac:dyDescent="0.2">
      <c r="B1" s="2"/>
      <c r="C1" s="2"/>
      <c r="D1" s="2"/>
      <c r="E1" s="2"/>
      <c r="F1" s="2"/>
      <c r="G1" s="115" t="s">
        <v>0</v>
      </c>
      <c r="H1" s="116"/>
      <c r="I1" s="116"/>
      <c r="J1" s="116"/>
      <c r="K1" s="116"/>
    </row>
    <row r="2" spans="1:12" ht="114" customHeight="1" x14ac:dyDescent="0.2">
      <c r="B2" s="2"/>
      <c r="C2" s="2"/>
      <c r="D2" s="2"/>
      <c r="E2" s="2"/>
      <c r="F2" s="2"/>
      <c r="G2" s="115" t="s">
        <v>115</v>
      </c>
      <c r="H2" s="115"/>
      <c r="I2" s="115"/>
      <c r="J2" s="115"/>
      <c r="K2" s="115"/>
    </row>
    <row r="3" spans="1:12" ht="35.450000000000003" customHeight="1" x14ac:dyDescent="0.2">
      <c r="A3" s="117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20.95" customHeight="1" x14ac:dyDescent="0.2">
      <c r="A4" s="3" t="s">
        <v>2</v>
      </c>
      <c r="B4" s="113" t="s">
        <v>3</v>
      </c>
      <c r="C4" s="113"/>
      <c r="D4" s="113"/>
      <c r="E4" s="113"/>
      <c r="F4" s="113"/>
      <c r="G4" s="112" t="s">
        <v>4</v>
      </c>
      <c r="H4" s="112"/>
      <c r="I4" s="112"/>
      <c r="J4" s="112"/>
      <c r="K4" s="112"/>
    </row>
    <row r="5" spans="1:12" ht="112.15" customHeight="1" x14ac:dyDescent="0.2">
      <c r="A5" s="4" t="s">
        <v>5</v>
      </c>
      <c r="B5" s="113" t="s">
        <v>6</v>
      </c>
      <c r="C5" s="113"/>
      <c r="D5" s="113"/>
      <c r="E5" s="113"/>
      <c r="F5" s="113"/>
      <c r="G5" s="113" t="s">
        <v>7</v>
      </c>
      <c r="H5" s="113"/>
      <c r="I5" s="113"/>
      <c r="J5" s="113"/>
      <c r="K5" s="113"/>
    </row>
    <row r="6" spans="1:12" ht="118.9" customHeight="1" x14ac:dyDescent="0.2">
      <c r="A6" s="4" t="s">
        <v>8</v>
      </c>
      <c r="B6" s="112" t="s">
        <v>9</v>
      </c>
      <c r="C6" s="113"/>
      <c r="D6" s="5" t="s">
        <v>10</v>
      </c>
      <c r="E6" s="114" t="s">
        <v>11</v>
      </c>
      <c r="F6" s="113"/>
      <c r="G6" s="112" t="s">
        <v>12</v>
      </c>
      <c r="H6" s="113"/>
      <c r="I6" s="113"/>
      <c r="J6" s="113"/>
      <c r="K6" s="113"/>
    </row>
    <row r="7" spans="1:12" ht="22.7" customHeight="1" x14ac:dyDescent="0.2">
      <c r="A7" s="93" t="s">
        <v>13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2" s="6" customFormat="1" ht="14.25" customHeight="1" x14ac:dyDescent="0.2">
      <c r="A8" s="93" t="s">
        <v>14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2" s="6" customFormat="1" ht="19.5" customHeight="1" x14ac:dyDescent="0.2">
      <c r="A9" s="108" t="s">
        <v>15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2" s="6" customFormat="1" ht="15.75" customHeight="1" x14ac:dyDescent="0.2">
      <c r="A10" s="108" t="s">
        <v>16</v>
      </c>
      <c r="B10" s="108"/>
      <c r="C10" s="108"/>
      <c r="D10" s="108"/>
      <c r="E10" s="108"/>
      <c r="F10" s="108"/>
      <c r="G10" s="108"/>
      <c r="H10" s="108"/>
      <c r="I10" s="108"/>
      <c r="J10" s="7"/>
      <c r="K10" s="7"/>
    </row>
    <row r="11" spans="1:12" s="6" customFormat="1" ht="18.75" customHeight="1" x14ac:dyDescent="0.2">
      <c r="A11" s="108" t="s">
        <v>17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2" s="6" customFormat="1" ht="19.149999999999999" customHeight="1" x14ac:dyDescent="0.2">
      <c r="A12" s="108" t="s">
        <v>18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2" s="6" customFormat="1" ht="23.1" customHeight="1" x14ac:dyDescent="0.2">
      <c r="A13" s="108" t="s">
        <v>19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2" s="6" customFormat="1" ht="23.1" customHeight="1" x14ac:dyDescent="0.2">
      <c r="A14" s="108" t="s">
        <v>20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2" s="6" customFormat="1" ht="19.7" customHeight="1" x14ac:dyDescent="0.2">
      <c r="A15" s="108" t="s">
        <v>21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2" s="6" customFormat="1" ht="27.2" customHeight="1" x14ac:dyDescent="0.2">
      <c r="A16" s="108" t="s">
        <v>22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 s="6" customFormat="1" ht="30.6" customHeight="1" x14ac:dyDescent="0.2">
      <c r="A17" s="108" t="s">
        <v>23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 s="6" customFormat="1" ht="33.950000000000003" customHeight="1" x14ac:dyDescent="0.2">
      <c r="A18" s="109" t="s">
        <v>24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1" s="6" customFormat="1" ht="21.75" customHeight="1" x14ac:dyDescent="0.2">
      <c r="A19" s="109" t="s">
        <v>25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1" s="6" customFormat="1" ht="37.35" customHeight="1" x14ac:dyDescent="0.2">
      <c r="A20" s="108" t="s">
        <v>26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s="6" customFormat="1" ht="23.1" customHeight="1" x14ac:dyDescent="0.2">
      <c r="A21" s="108" t="s">
        <v>27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s="6" customFormat="1" ht="25.9" customHeight="1" x14ac:dyDescent="0.2">
      <c r="A22" s="108" t="s">
        <v>28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s="6" customFormat="1" ht="41.45" customHeight="1" x14ac:dyDescent="0.2">
      <c r="A23" s="109" t="s">
        <v>29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1" s="6" customFormat="1" ht="21.75" customHeight="1" x14ac:dyDescent="0.2">
      <c r="A24" s="108" t="s">
        <v>30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1" s="6" customFormat="1" ht="21.75" customHeight="1" x14ac:dyDescent="0.2">
      <c r="A25" s="108" t="s">
        <v>31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1" s="6" customFormat="1" ht="38.1" customHeight="1" x14ac:dyDescent="0.2">
      <c r="A26" s="109" t="s">
        <v>32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" customFormat="1" ht="32.65" customHeight="1" x14ac:dyDescent="0.2">
      <c r="A27" s="108" t="s">
        <v>33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 s="6" customFormat="1" ht="36" customHeight="1" x14ac:dyDescent="0.2">
      <c r="A28" s="108" t="s">
        <v>34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s="6" customFormat="1" ht="24.4" customHeight="1" x14ac:dyDescent="0.2">
      <c r="A29" s="108" t="s">
        <v>35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s="6" customFormat="1" ht="32.450000000000003" customHeight="1" x14ac:dyDescent="0.2">
      <c r="A30" s="108" t="s">
        <v>36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1" s="6" customFormat="1" ht="17.100000000000001" customHeight="1" x14ac:dyDescent="0.2">
      <c r="A31" s="108" t="s">
        <v>37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1" s="6" customFormat="1" ht="21.75" customHeight="1" x14ac:dyDescent="0.2">
      <c r="A32" s="108" t="s">
        <v>38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25.9" customHeight="1" x14ac:dyDescent="0.2">
      <c r="A33" s="93" t="s">
        <v>39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7.100000000000001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9.7" customHeight="1" x14ac:dyDescent="0.2">
      <c r="A35" s="8" t="s">
        <v>40</v>
      </c>
      <c r="B35" s="94" t="s">
        <v>41</v>
      </c>
      <c r="C35" s="94"/>
      <c r="D35" s="94"/>
      <c r="E35" s="94"/>
      <c r="F35" s="94"/>
      <c r="G35" s="94"/>
      <c r="H35" s="94"/>
      <c r="I35" s="9"/>
      <c r="J35" s="9"/>
      <c r="K35" s="9"/>
    </row>
    <row r="36" spans="1:11" ht="51" customHeight="1" x14ac:dyDescent="0.2">
      <c r="A36" s="10">
        <v>1</v>
      </c>
      <c r="B36" s="106" t="s">
        <v>42</v>
      </c>
      <c r="C36" s="106"/>
      <c r="D36" s="106"/>
      <c r="E36" s="106"/>
      <c r="F36" s="106"/>
      <c r="G36" s="106"/>
      <c r="H36" s="106"/>
      <c r="I36" s="9"/>
      <c r="J36" s="9"/>
      <c r="K36" s="9"/>
    </row>
    <row r="37" spans="1:11" ht="27.2" customHeight="1" x14ac:dyDescent="0.2">
      <c r="A37" s="11">
        <v>2</v>
      </c>
      <c r="B37" s="57" t="s">
        <v>43</v>
      </c>
      <c r="C37" s="57"/>
      <c r="D37" s="57"/>
      <c r="E37" s="57"/>
      <c r="F37" s="57"/>
      <c r="G37" s="57"/>
      <c r="H37" s="57"/>
      <c r="I37" s="9"/>
      <c r="J37" s="9"/>
      <c r="K37" s="9"/>
    </row>
    <row r="38" spans="1:11" ht="39.4" customHeight="1" x14ac:dyDescent="0.2">
      <c r="A38" s="11">
        <v>3</v>
      </c>
      <c r="B38" s="96" t="s">
        <v>44</v>
      </c>
      <c r="C38" s="97"/>
      <c r="D38" s="97"/>
      <c r="E38" s="97"/>
      <c r="F38" s="97"/>
      <c r="G38" s="97"/>
      <c r="H38" s="98"/>
      <c r="I38" s="9"/>
      <c r="J38" s="9"/>
      <c r="K38" s="9"/>
    </row>
    <row r="39" spans="1:11" ht="23.1" customHeight="1" x14ac:dyDescent="0.2">
      <c r="A39" s="11">
        <v>4</v>
      </c>
      <c r="B39" s="57" t="s">
        <v>45</v>
      </c>
      <c r="C39" s="57"/>
      <c r="D39" s="57"/>
      <c r="E39" s="57"/>
      <c r="F39" s="57"/>
      <c r="G39" s="57"/>
      <c r="H39" s="57"/>
      <c r="I39" s="9"/>
      <c r="J39" s="9"/>
      <c r="K39" s="9"/>
    </row>
    <row r="40" spans="1:11" ht="6.75" customHeight="1" x14ac:dyDescent="0.2">
      <c r="A40" s="12"/>
      <c r="B40" s="3"/>
      <c r="C40" s="3"/>
      <c r="D40" s="3"/>
      <c r="E40" s="3"/>
      <c r="F40" s="3"/>
      <c r="G40" s="3"/>
      <c r="H40" s="3"/>
      <c r="I40" s="9"/>
      <c r="J40" s="9"/>
      <c r="K40" s="9"/>
    </row>
    <row r="41" spans="1:11" ht="19.5" customHeight="1" x14ac:dyDescent="0.2">
      <c r="A41" s="93" t="s">
        <v>46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1" ht="6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21.2" customHeight="1" x14ac:dyDescent="0.2">
      <c r="A43" s="93" t="s">
        <v>47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</row>
    <row r="44" spans="1:11" ht="1.3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20.25" customHeight="1" x14ac:dyDescent="0.2">
      <c r="A45" s="8" t="s">
        <v>40</v>
      </c>
      <c r="B45" s="94" t="s">
        <v>48</v>
      </c>
      <c r="C45" s="94"/>
      <c r="D45" s="94"/>
      <c r="E45" s="94"/>
      <c r="F45" s="94"/>
      <c r="G45" s="94"/>
      <c r="H45" s="94"/>
      <c r="I45" s="9"/>
      <c r="J45" s="9"/>
      <c r="K45" s="9"/>
    </row>
    <row r="46" spans="1:11" ht="48.75" customHeight="1" x14ac:dyDescent="0.2">
      <c r="A46" s="13">
        <v>1</v>
      </c>
      <c r="B46" s="96" t="s">
        <v>49</v>
      </c>
      <c r="C46" s="97"/>
      <c r="D46" s="97"/>
      <c r="E46" s="97"/>
      <c r="F46" s="97"/>
      <c r="G46" s="97"/>
      <c r="H46" s="98"/>
      <c r="I46" s="9"/>
      <c r="J46" s="9"/>
      <c r="K46" s="9"/>
    </row>
    <row r="47" spans="1:11" ht="35.450000000000003" customHeight="1" x14ac:dyDescent="0.2">
      <c r="A47" s="14">
        <v>2</v>
      </c>
      <c r="B47" s="96" t="s">
        <v>50</v>
      </c>
      <c r="C47" s="97"/>
      <c r="D47" s="97"/>
      <c r="E47" s="97"/>
      <c r="F47" s="97"/>
      <c r="G47" s="97"/>
      <c r="H47" s="98"/>
      <c r="I47" s="9"/>
      <c r="J47" s="9"/>
      <c r="K47" s="9"/>
    </row>
    <row r="48" spans="1:11" ht="15.75" x14ac:dyDescent="0.2">
      <c r="A48" s="93" t="s">
        <v>51</v>
      </c>
      <c r="B48" s="93"/>
      <c r="C48" s="93"/>
      <c r="D48" s="93"/>
      <c r="E48" s="93"/>
      <c r="F48" s="93"/>
      <c r="G48" s="93"/>
      <c r="H48" s="93"/>
      <c r="I48" s="9"/>
      <c r="J48" s="9"/>
      <c r="K48" s="9"/>
    </row>
    <row r="49" spans="1:16" s="15" customFormat="1" ht="16.5" customHeight="1" x14ac:dyDescent="0.2">
      <c r="A49" s="104" t="s">
        <v>52</v>
      </c>
      <c r="B49" s="104"/>
      <c r="C49" s="104"/>
      <c r="D49" s="104"/>
      <c r="E49" s="104"/>
      <c r="F49" s="104"/>
      <c r="G49" s="104"/>
      <c r="H49" s="104"/>
      <c r="I49" s="104"/>
      <c r="J49" s="4"/>
      <c r="K49" s="4"/>
    </row>
    <row r="50" spans="1:16" ht="15.75" x14ac:dyDescent="0.2">
      <c r="A50" s="16" t="s">
        <v>40</v>
      </c>
      <c r="B50" s="94" t="s">
        <v>53</v>
      </c>
      <c r="C50" s="94"/>
      <c r="D50" s="94" t="s">
        <v>54</v>
      </c>
      <c r="E50" s="94"/>
      <c r="F50" s="94" t="s">
        <v>55</v>
      </c>
      <c r="G50" s="94"/>
      <c r="H50" s="94" t="s">
        <v>56</v>
      </c>
      <c r="I50" s="94"/>
      <c r="J50" s="17"/>
      <c r="K50" s="18"/>
    </row>
    <row r="51" spans="1:16" ht="17.649999999999999" customHeight="1" x14ac:dyDescent="0.2">
      <c r="A51" s="19">
        <v>1</v>
      </c>
      <c r="B51" s="95">
        <v>2</v>
      </c>
      <c r="C51" s="95"/>
      <c r="D51" s="95">
        <v>3</v>
      </c>
      <c r="E51" s="95"/>
      <c r="F51" s="95">
        <v>4</v>
      </c>
      <c r="G51" s="95"/>
      <c r="H51" s="95">
        <v>6</v>
      </c>
      <c r="I51" s="95"/>
      <c r="J51" s="20"/>
      <c r="K51" s="9"/>
    </row>
    <row r="52" spans="1:16" ht="32.25" customHeight="1" x14ac:dyDescent="0.2">
      <c r="A52" s="21">
        <v>1</v>
      </c>
      <c r="B52" s="57" t="s">
        <v>57</v>
      </c>
      <c r="C52" s="57"/>
      <c r="D52" s="105">
        <v>187876332</v>
      </c>
      <c r="E52" s="105"/>
      <c r="F52" s="103">
        <v>27011640</v>
      </c>
      <c r="G52" s="103"/>
      <c r="H52" s="103">
        <f t="shared" ref="H52:H55" si="0">D52+F52</f>
        <v>214887972</v>
      </c>
      <c r="I52" s="103"/>
      <c r="J52" s="22"/>
      <c r="K52" s="9"/>
      <c r="N52" s="23"/>
    </row>
    <row r="53" spans="1:16" ht="26.45" customHeight="1" x14ac:dyDescent="0.2">
      <c r="A53" s="21">
        <v>2</v>
      </c>
      <c r="B53" s="57" t="s">
        <v>58</v>
      </c>
      <c r="C53" s="57"/>
      <c r="D53" s="105">
        <v>4317330</v>
      </c>
      <c r="E53" s="105"/>
      <c r="F53" s="103">
        <v>1187370</v>
      </c>
      <c r="G53" s="103"/>
      <c r="H53" s="103">
        <f t="shared" si="0"/>
        <v>5504700</v>
      </c>
      <c r="I53" s="103"/>
      <c r="J53" s="22"/>
      <c r="K53" s="9"/>
    </row>
    <row r="54" spans="1:16" ht="26.45" customHeight="1" x14ac:dyDescent="0.2">
      <c r="A54" s="21">
        <v>3</v>
      </c>
      <c r="B54" s="96" t="s">
        <v>59</v>
      </c>
      <c r="C54" s="98"/>
      <c r="D54" s="105">
        <v>90000</v>
      </c>
      <c r="E54" s="105"/>
      <c r="F54" s="103">
        <v>653700</v>
      </c>
      <c r="G54" s="103"/>
      <c r="H54" s="103">
        <f t="shared" si="0"/>
        <v>743700</v>
      </c>
      <c r="I54" s="103"/>
      <c r="J54" s="22"/>
      <c r="K54" s="9"/>
    </row>
    <row r="55" spans="1:16" ht="29.25" customHeight="1" x14ac:dyDescent="0.2">
      <c r="A55" s="24">
        <v>4</v>
      </c>
      <c r="B55" s="70" t="s">
        <v>60</v>
      </c>
      <c r="C55" s="70"/>
      <c r="D55" s="105">
        <v>187136.16</v>
      </c>
      <c r="E55" s="105"/>
      <c r="F55" s="103">
        <v>0</v>
      </c>
      <c r="G55" s="103"/>
      <c r="H55" s="103">
        <f t="shared" si="0"/>
        <v>187136.16</v>
      </c>
      <c r="I55" s="103"/>
      <c r="J55" s="22"/>
      <c r="K55" s="9"/>
    </row>
    <row r="56" spans="1:16" ht="15.75" x14ac:dyDescent="0.2">
      <c r="A56" s="68" t="s">
        <v>61</v>
      </c>
      <c r="B56" s="68"/>
      <c r="C56" s="68"/>
      <c r="D56" s="103">
        <f>SUM(D52:D55)</f>
        <v>192470798.16</v>
      </c>
      <c r="E56" s="103"/>
      <c r="F56" s="103">
        <f>SUM(F52:F55)</f>
        <v>28852710</v>
      </c>
      <c r="G56" s="103"/>
      <c r="H56" s="103">
        <f>SUM(H52:H55)</f>
        <v>221323508.16</v>
      </c>
      <c r="I56" s="103"/>
      <c r="J56" s="9"/>
      <c r="K56" s="9"/>
      <c r="N56" s="25"/>
      <c r="O56" s="25"/>
      <c r="P56" s="25"/>
    </row>
    <row r="57" spans="1:16" ht="15.75" customHeight="1" x14ac:dyDescent="0.2">
      <c r="A57" s="9"/>
      <c r="B57" s="3"/>
      <c r="C57" s="9"/>
      <c r="D57" s="26"/>
      <c r="E57" s="26"/>
      <c r="F57" s="26"/>
      <c r="G57" s="26"/>
      <c r="H57" s="26"/>
      <c r="I57" s="26"/>
      <c r="J57" s="9"/>
      <c r="K57" s="9"/>
      <c r="N57" s="25"/>
      <c r="O57" s="25"/>
      <c r="P57" s="25"/>
    </row>
    <row r="58" spans="1:16" ht="16.5" customHeight="1" x14ac:dyDescent="0.2">
      <c r="A58" s="93" t="s">
        <v>62</v>
      </c>
      <c r="B58" s="93"/>
      <c r="C58" s="93"/>
      <c r="D58" s="93"/>
      <c r="E58" s="93"/>
      <c r="F58" s="93"/>
      <c r="G58" s="93"/>
      <c r="H58" s="93"/>
      <c r="I58" s="9"/>
      <c r="J58" s="9"/>
      <c r="K58" s="9"/>
      <c r="N58" s="25"/>
      <c r="O58" s="25"/>
      <c r="P58" s="25"/>
    </row>
    <row r="59" spans="1:16" ht="16.5" customHeight="1" x14ac:dyDescent="0.2">
      <c r="A59" s="104" t="s">
        <v>52</v>
      </c>
      <c r="B59" s="104"/>
      <c r="C59" s="104"/>
      <c r="D59" s="104"/>
      <c r="E59" s="104"/>
      <c r="F59" s="104"/>
      <c r="G59" s="104"/>
      <c r="H59" s="104"/>
      <c r="I59" s="104"/>
      <c r="J59" s="4"/>
      <c r="K59" s="4"/>
      <c r="N59" s="25"/>
      <c r="O59" s="25"/>
      <c r="P59" s="25"/>
    </row>
    <row r="60" spans="1:16" ht="16.5" customHeight="1" x14ac:dyDescent="0.2">
      <c r="A60" s="94" t="s">
        <v>63</v>
      </c>
      <c r="B60" s="94"/>
      <c r="C60" s="94"/>
      <c r="D60" s="94" t="s">
        <v>54</v>
      </c>
      <c r="E60" s="94"/>
      <c r="F60" s="94" t="s">
        <v>55</v>
      </c>
      <c r="G60" s="94"/>
      <c r="H60" s="94" t="s">
        <v>56</v>
      </c>
      <c r="I60" s="94"/>
      <c r="J60" s="9"/>
      <c r="K60" s="9"/>
    </row>
    <row r="61" spans="1:16" ht="17.100000000000001" customHeight="1" x14ac:dyDescent="0.2">
      <c r="A61" s="95">
        <v>1</v>
      </c>
      <c r="B61" s="95"/>
      <c r="C61" s="95"/>
      <c r="D61" s="95">
        <v>2</v>
      </c>
      <c r="E61" s="95"/>
      <c r="F61" s="95">
        <v>3</v>
      </c>
      <c r="G61" s="95"/>
      <c r="H61" s="95">
        <v>4</v>
      </c>
      <c r="I61" s="95"/>
      <c r="J61" s="9"/>
      <c r="K61" s="9"/>
    </row>
    <row r="62" spans="1:16" ht="33.950000000000003" customHeight="1" x14ac:dyDescent="0.2">
      <c r="A62" s="96" t="s">
        <v>64</v>
      </c>
      <c r="B62" s="97"/>
      <c r="C62" s="98"/>
      <c r="D62" s="99">
        <f>D56</f>
        <v>192470798.16</v>
      </c>
      <c r="E62" s="99"/>
      <c r="F62" s="99">
        <f>F56</f>
        <v>28852710</v>
      </c>
      <c r="G62" s="99"/>
      <c r="H62" s="99">
        <f>D62+F62</f>
        <v>221323508.16</v>
      </c>
      <c r="I62" s="99"/>
      <c r="J62" s="9"/>
      <c r="K62" s="9"/>
      <c r="O62" s="23"/>
    </row>
    <row r="63" spans="1:16" ht="20.45" customHeight="1" x14ac:dyDescent="0.2">
      <c r="A63" s="100" t="s">
        <v>61</v>
      </c>
      <c r="B63" s="101"/>
      <c r="C63" s="101"/>
      <c r="D63" s="102">
        <f>SUM(D62:D62)</f>
        <v>192470798.16</v>
      </c>
      <c r="E63" s="102"/>
      <c r="F63" s="102">
        <f>SUM(F62:F62)</f>
        <v>28852710</v>
      </c>
      <c r="G63" s="102"/>
      <c r="H63" s="102">
        <f>SUM(H62:H62)</f>
        <v>221323508.16</v>
      </c>
      <c r="I63" s="102"/>
      <c r="J63" s="9"/>
      <c r="K63" s="9"/>
    </row>
    <row r="64" spans="1:16" ht="10.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6" ht="22.7" customHeight="1" x14ac:dyDescent="0.2">
      <c r="A65" s="93" t="s">
        <v>65</v>
      </c>
      <c r="B65" s="93"/>
      <c r="C65" s="93"/>
      <c r="D65" s="93"/>
      <c r="E65" s="93"/>
      <c r="F65" s="93"/>
      <c r="G65" s="93"/>
      <c r="H65" s="93"/>
      <c r="I65" s="9"/>
      <c r="J65" s="9"/>
      <c r="K65" s="9"/>
    </row>
    <row r="66" spans="1:16" s="15" customFormat="1" ht="29.25" customHeight="1" x14ac:dyDescent="0.2">
      <c r="A66" s="16" t="s">
        <v>40</v>
      </c>
      <c r="B66" s="16" t="s">
        <v>66</v>
      </c>
      <c r="C66" s="16" t="s">
        <v>67</v>
      </c>
      <c r="D66" s="94" t="s">
        <v>68</v>
      </c>
      <c r="E66" s="94"/>
      <c r="F66" s="94" t="s">
        <v>54</v>
      </c>
      <c r="G66" s="94"/>
      <c r="H66" s="94" t="s">
        <v>55</v>
      </c>
      <c r="I66" s="94"/>
      <c r="J66" s="94" t="s">
        <v>56</v>
      </c>
      <c r="K66" s="94"/>
    </row>
    <row r="67" spans="1:16" ht="21.95" customHeight="1" x14ac:dyDescent="0.2">
      <c r="A67" s="19">
        <v>1</v>
      </c>
      <c r="B67" s="19">
        <v>2</v>
      </c>
      <c r="C67" s="19">
        <v>3</v>
      </c>
      <c r="D67" s="95">
        <v>4</v>
      </c>
      <c r="E67" s="95"/>
      <c r="F67" s="95">
        <v>5</v>
      </c>
      <c r="G67" s="95"/>
      <c r="H67" s="95">
        <v>6</v>
      </c>
      <c r="I67" s="95"/>
      <c r="J67" s="95">
        <v>7</v>
      </c>
      <c r="K67" s="67"/>
    </row>
    <row r="68" spans="1:16" ht="19.149999999999999" customHeight="1" x14ac:dyDescent="0.2">
      <c r="A68" s="21">
        <v>1</v>
      </c>
      <c r="B68" s="27" t="s">
        <v>69</v>
      </c>
      <c r="C68" s="28"/>
      <c r="D68" s="67"/>
      <c r="E68" s="67"/>
      <c r="F68" s="67"/>
      <c r="G68" s="67"/>
      <c r="H68" s="67"/>
      <c r="I68" s="67"/>
      <c r="J68" s="67"/>
      <c r="K68" s="67"/>
    </row>
    <row r="69" spans="1:16" ht="23.25" customHeight="1" x14ac:dyDescent="0.2">
      <c r="A69" s="29"/>
      <c r="B69" s="30" t="s">
        <v>70</v>
      </c>
      <c r="C69" s="30" t="s">
        <v>71</v>
      </c>
      <c r="D69" s="57" t="s">
        <v>72</v>
      </c>
      <c r="E69" s="57"/>
      <c r="F69" s="66">
        <v>6</v>
      </c>
      <c r="G69" s="66"/>
      <c r="H69" s="67"/>
      <c r="I69" s="67"/>
      <c r="J69" s="66">
        <f t="shared" ref="J69:J75" si="1">F69+H69</f>
        <v>6</v>
      </c>
      <c r="K69" s="66"/>
    </row>
    <row r="70" spans="1:16" ht="38.85" customHeight="1" x14ac:dyDescent="0.2">
      <c r="A70" s="29"/>
      <c r="B70" s="31" t="s">
        <v>73</v>
      </c>
      <c r="C70" s="30" t="s">
        <v>71</v>
      </c>
      <c r="D70" s="57" t="s">
        <v>74</v>
      </c>
      <c r="E70" s="57"/>
      <c r="F70" s="92">
        <v>680.23</v>
      </c>
      <c r="G70" s="92"/>
      <c r="H70" s="92">
        <v>56.85</v>
      </c>
      <c r="I70" s="92"/>
      <c r="J70" s="92">
        <f t="shared" si="1"/>
        <v>737.08</v>
      </c>
      <c r="K70" s="92"/>
      <c r="N70" s="32"/>
    </row>
    <row r="71" spans="1:16" ht="28.5" customHeight="1" x14ac:dyDescent="0.2">
      <c r="A71" s="29"/>
      <c r="B71" s="31" t="s">
        <v>75</v>
      </c>
      <c r="C71" s="30" t="s">
        <v>71</v>
      </c>
      <c r="D71" s="57" t="s">
        <v>74</v>
      </c>
      <c r="E71" s="57"/>
      <c r="F71" s="92">
        <v>155.72999999999999</v>
      </c>
      <c r="G71" s="92"/>
      <c r="H71" s="92">
        <v>5.85</v>
      </c>
      <c r="I71" s="92"/>
      <c r="J71" s="92">
        <f t="shared" si="1"/>
        <v>161.57999999999998</v>
      </c>
      <c r="K71" s="92"/>
      <c r="P71" s="32"/>
    </row>
    <row r="72" spans="1:16" ht="37.35" customHeight="1" x14ac:dyDescent="0.2">
      <c r="A72" s="29"/>
      <c r="B72" s="31" t="s">
        <v>76</v>
      </c>
      <c r="C72" s="30" t="s">
        <v>71</v>
      </c>
      <c r="D72" s="57" t="s">
        <v>74</v>
      </c>
      <c r="E72" s="57"/>
      <c r="F72" s="92">
        <v>101.5</v>
      </c>
      <c r="G72" s="92"/>
      <c r="H72" s="92">
        <v>7.5</v>
      </c>
      <c r="I72" s="92"/>
      <c r="J72" s="92">
        <f t="shared" si="1"/>
        <v>109</v>
      </c>
      <c r="K72" s="92"/>
      <c r="P72" s="32"/>
    </row>
    <row r="73" spans="1:16" ht="28.5" customHeight="1" x14ac:dyDescent="0.2">
      <c r="A73" s="29"/>
      <c r="B73" s="31" t="s">
        <v>77</v>
      </c>
      <c r="C73" s="30" t="s">
        <v>71</v>
      </c>
      <c r="D73" s="57" t="s">
        <v>74</v>
      </c>
      <c r="E73" s="57"/>
      <c r="F73" s="92">
        <v>191</v>
      </c>
      <c r="G73" s="92"/>
      <c r="H73" s="92">
        <v>23.5</v>
      </c>
      <c r="I73" s="92"/>
      <c r="J73" s="92">
        <f t="shared" si="1"/>
        <v>214.5</v>
      </c>
      <c r="K73" s="92"/>
      <c r="P73" s="32"/>
    </row>
    <row r="74" spans="1:16" ht="20.25" customHeight="1" x14ac:dyDescent="0.2">
      <c r="A74" s="29"/>
      <c r="B74" s="31" t="s">
        <v>78</v>
      </c>
      <c r="C74" s="30" t="s">
        <v>71</v>
      </c>
      <c r="D74" s="57" t="s">
        <v>74</v>
      </c>
      <c r="E74" s="57"/>
      <c r="F74" s="92">
        <v>99</v>
      </c>
      <c r="G74" s="92"/>
      <c r="H74" s="92">
        <v>6.5</v>
      </c>
      <c r="I74" s="92"/>
      <c r="J74" s="92">
        <f t="shared" si="1"/>
        <v>105.5</v>
      </c>
      <c r="K74" s="92"/>
    </row>
    <row r="75" spans="1:16" ht="23.25" customHeight="1" x14ac:dyDescent="0.2">
      <c r="A75" s="29"/>
      <c r="B75" s="31" t="s">
        <v>79</v>
      </c>
      <c r="C75" s="30" t="s">
        <v>71</v>
      </c>
      <c r="D75" s="57" t="s">
        <v>74</v>
      </c>
      <c r="E75" s="57"/>
      <c r="F75" s="92">
        <v>133</v>
      </c>
      <c r="G75" s="92"/>
      <c r="H75" s="92">
        <v>13.5</v>
      </c>
      <c r="I75" s="92"/>
      <c r="J75" s="92">
        <f t="shared" si="1"/>
        <v>146.5</v>
      </c>
      <c r="K75" s="92"/>
    </row>
    <row r="76" spans="1:16" ht="21.75" customHeight="1" x14ac:dyDescent="0.2">
      <c r="A76" s="29">
        <v>2</v>
      </c>
      <c r="B76" s="27" t="s">
        <v>80</v>
      </c>
      <c r="C76" s="30"/>
      <c r="D76" s="57"/>
      <c r="E76" s="57"/>
      <c r="F76" s="69"/>
      <c r="G76" s="69"/>
      <c r="H76" s="68"/>
      <c r="I76" s="68"/>
      <c r="J76" s="90"/>
      <c r="K76" s="91"/>
    </row>
    <row r="77" spans="1:16" ht="25.9" customHeight="1" x14ac:dyDescent="0.2">
      <c r="A77" s="29"/>
      <c r="B77" s="30" t="s">
        <v>81</v>
      </c>
      <c r="C77" s="30" t="s">
        <v>82</v>
      </c>
      <c r="D77" s="57" t="s">
        <v>72</v>
      </c>
      <c r="E77" s="57"/>
      <c r="F77" s="81">
        <v>2659</v>
      </c>
      <c r="G77" s="81"/>
      <c r="H77" s="80">
        <v>111</v>
      </c>
      <c r="I77" s="80"/>
      <c r="J77" s="82">
        <f t="shared" ref="J77:J82" si="2">F77+H77</f>
        <v>2770</v>
      </c>
      <c r="K77" s="83"/>
      <c r="N77" s="33"/>
    </row>
    <row r="78" spans="1:16" ht="36" customHeight="1" x14ac:dyDescent="0.2">
      <c r="A78" s="29"/>
      <c r="B78" s="30" t="s">
        <v>83</v>
      </c>
      <c r="C78" s="30" t="s">
        <v>82</v>
      </c>
      <c r="D78" s="57" t="s">
        <v>72</v>
      </c>
      <c r="E78" s="57"/>
      <c r="F78" s="80"/>
      <c r="G78" s="80"/>
      <c r="H78" s="81">
        <v>188</v>
      </c>
      <c r="I78" s="81"/>
      <c r="J78" s="82">
        <f t="shared" si="2"/>
        <v>188</v>
      </c>
      <c r="K78" s="83"/>
    </row>
    <row r="79" spans="1:16" ht="21.75" customHeight="1" x14ac:dyDescent="0.2">
      <c r="A79" s="34"/>
      <c r="B79" s="30" t="s">
        <v>84</v>
      </c>
      <c r="C79" s="30" t="s">
        <v>82</v>
      </c>
      <c r="D79" s="57" t="s">
        <v>72</v>
      </c>
      <c r="E79" s="57"/>
      <c r="F79" s="80">
        <v>93</v>
      </c>
      <c r="G79" s="80"/>
      <c r="H79" s="81">
        <v>10</v>
      </c>
      <c r="I79" s="81"/>
      <c r="J79" s="82">
        <f t="shared" si="2"/>
        <v>103</v>
      </c>
      <c r="K79" s="83"/>
    </row>
    <row r="80" spans="1:16" ht="23.85" customHeight="1" x14ac:dyDescent="0.2">
      <c r="A80" s="29"/>
      <c r="B80" s="30" t="s">
        <v>85</v>
      </c>
      <c r="C80" s="30" t="s">
        <v>82</v>
      </c>
      <c r="D80" s="57" t="s">
        <v>86</v>
      </c>
      <c r="E80" s="57"/>
      <c r="F80" s="81">
        <v>1014</v>
      </c>
      <c r="G80" s="81"/>
      <c r="H80" s="80">
        <f>74+109</f>
        <v>183</v>
      </c>
      <c r="I80" s="80"/>
      <c r="J80" s="82">
        <f t="shared" si="2"/>
        <v>1197</v>
      </c>
      <c r="K80" s="83"/>
    </row>
    <row r="81" spans="1:14" ht="19.149999999999999" customHeight="1" x14ac:dyDescent="0.2">
      <c r="A81" s="29"/>
      <c r="B81" s="30" t="s">
        <v>87</v>
      </c>
      <c r="C81" s="30" t="s">
        <v>82</v>
      </c>
      <c r="D81" s="57" t="s">
        <v>86</v>
      </c>
      <c r="E81" s="57"/>
      <c r="F81" s="81">
        <v>860</v>
      </c>
      <c r="G81" s="81"/>
      <c r="H81" s="80">
        <v>150</v>
      </c>
      <c r="I81" s="80"/>
      <c r="J81" s="82">
        <f t="shared" si="2"/>
        <v>1010</v>
      </c>
      <c r="K81" s="83"/>
    </row>
    <row r="82" spans="1:14" ht="27" customHeight="1" x14ac:dyDescent="0.2">
      <c r="A82" s="29"/>
      <c r="B82" s="30" t="s">
        <v>88</v>
      </c>
      <c r="C82" s="30" t="s">
        <v>82</v>
      </c>
      <c r="D82" s="57" t="s">
        <v>86</v>
      </c>
      <c r="E82" s="57"/>
      <c r="F82" s="80">
        <v>2104</v>
      </c>
      <c r="G82" s="80"/>
      <c r="H82" s="81">
        <v>148</v>
      </c>
      <c r="I82" s="81"/>
      <c r="J82" s="82">
        <f t="shared" si="2"/>
        <v>2252</v>
      </c>
      <c r="K82" s="83"/>
    </row>
    <row r="83" spans="1:14" ht="42.2" customHeight="1" x14ac:dyDescent="0.2">
      <c r="A83" s="35"/>
      <c r="B83" s="36" t="s">
        <v>89</v>
      </c>
      <c r="C83" s="36" t="s">
        <v>71</v>
      </c>
      <c r="D83" s="84" t="s">
        <v>90</v>
      </c>
      <c r="E83" s="85"/>
      <c r="F83" s="86">
        <v>1</v>
      </c>
      <c r="G83" s="87"/>
      <c r="H83" s="86"/>
      <c r="I83" s="87"/>
      <c r="J83" s="88">
        <f>F83+H83</f>
        <v>1</v>
      </c>
      <c r="K83" s="89"/>
    </row>
    <row r="84" spans="1:14" ht="25.9" customHeight="1" x14ac:dyDescent="0.2">
      <c r="A84" s="29">
        <v>3</v>
      </c>
      <c r="B84" s="27" t="s">
        <v>91</v>
      </c>
      <c r="C84" s="30"/>
      <c r="D84" s="57"/>
      <c r="E84" s="75"/>
      <c r="F84" s="76"/>
      <c r="G84" s="76"/>
      <c r="H84" s="66"/>
      <c r="I84" s="66"/>
      <c r="J84" s="77"/>
      <c r="K84" s="77"/>
    </row>
    <row r="85" spans="1:14" s="38" customFormat="1" ht="23.1" customHeight="1" x14ac:dyDescent="0.2">
      <c r="A85" s="34"/>
      <c r="B85" s="37" t="s">
        <v>92</v>
      </c>
      <c r="C85" s="37" t="s">
        <v>93</v>
      </c>
      <c r="D85" s="65" t="s">
        <v>94</v>
      </c>
      <c r="E85" s="65"/>
      <c r="F85" s="78">
        <f>ROUND((D62)/(F77+H78+H77),2)</f>
        <v>65067.88</v>
      </c>
      <c r="G85" s="78"/>
      <c r="H85" s="79">
        <v>69620.66</v>
      </c>
      <c r="I85" s="79"/>
      <c r="J85" s="78">
        <f>ROUND((F85+H85)/2,2)</f>
        <v>67344.27</v>
      </c>
      <c r="K85" s="78"/>
      <c r="L85" s="6"/>
      <c r="M85" s="6"/>
      <c r="N85" s="6"/>
    </row>
    <row r="86" spans="1:14" s="38" customFormat="1" ht="28.5" customHeight="1" x14ac:dyDescent="0.2">
      <c r="A86" s="29"/>
      <c r="B86" s="30" t="s">
        <v>95</v>
      </c>
      <c r="C86" s="30" t="s">
        <v>82</v>
      </c>
      <c r="D86" s="57" t="s">
        <v>94</v>
      </c>
      <c r="E86" s="57"/>
      <c r="F86" s="68">
        <f>ROUND(F77/(F71+F72+F73),0)</f>
        <v>6</v>
      </c>
      <c r="G86" s="68"/>
      <c r="H86" s="68">
        <f>ROUND((H78+H77)/(H71+H72+H73),0)</f>
        <v>8</v>
      </c>
      <c r="I86" s="68"/>
      <c r="J86" s="69">
        <f>ROUND((J77+J78)/(J71+J72+J73),0)</f>
        <v>6</v>
      </c>
      <c r="K86" s="69"/>
    </row>
    <row r="87" spans="1:14" s="38" customFormat="1" ht="53.1" customHeight="1" x14ac:dyDescent="0.2">
      <c r="A87" s="39"/>
      <c r="B87" s="36" t="s">
        <v>96</v>
      </c>
      <c r="C87" s="36" t="s">
        <v>93</v>
      </c>
      <c r="D87" s="70" t="s">
        <v>94</v>
      </c>
      <c r="E87" s="70"/>
      <c r="F87" s="71">
        <f>D55/F83</f>
        <v>187136.16</v>
      </c>
      <c r="G87" s="72"/>
      <c r="H87" s="73">
        <v>0</v>
      </c>
      <c r="I87" s="74"/>
      <c r="J87" s="73">
        <f t="shared" ref="J87" si="3">F87+H87</f>
        <v>187136.16</v>
      </c>
      <c r="K87" s="74"/>
    </row>
    <row r="88" spans="1:14" s="38" customFormat="1" ht="21.2" customHeight="1" x14ac:dyDescent="0.2">
      <c r="A88" s="29">
        <v>4</v>
      </c>
      <c r="B88" s="27" t="s">
        <v>97</v>
      </c>
      <c r="C88" s="30"/>
      <c r="D88" s="57"/>
      <c r="E88" s="57"/>
      <c r="F88" s="66"/>
      <c r="G88" s="66"/>
      <c r="H88" s="67"/>
      <c r="I88" s="67"/>
      <c r="J88" s="66"/>
      <c r="K88" s="66"/>
    </row>
    <row r="89" spans="1:14" ht="39.4" customHeight="1" x14ac:dyDescent="0.2">
      <c r="A89" s="29"/>
      <c r="B89" s="30" t="s">
        <v>98</v>
      </c>
      <c r="C89" s="30" t="s">
        <v>99</v>
      </c>
      <c r="D89" s="57" t="s">
        <v>100</v>
      </c>
      <c r="E89" s="57"/>
      <c r="F89" s="61">
        <v>100</v>
      </c>
      <c r="G89" s="61"/>
      <c r="H89" s="59">
        <v>100</v>
      </c>
      <c r="I89" s="59"/>
      <c r="J89" s="61">
        <v>100</v>
      </c>
      <c r="K89" s="61"/>
    </row>
    <row r="90" spans="1:14" ht="24.4" customHeight="1" x14ac:dyDescent="0.2">
      <c r="A90" s="40"/>
      <c r="B90" s="37" t="s">
        <v>101</v>
      </c>
      <c r="C90" s="37" t="s">
        <v>99</v>
      </c>
      <c r="D90" s="65" t="s">
        <v>100</v>
      </c>
      <c r="E90" s="65"/>
      <c r="F90" s="61">
        <f>ROUND(F82*100/F77,1)</f>
        <v>79.099999999999994</v>
      </c>
      <c r="G90" s="61"/>
      <c r="H90" s="61">
        <f>ROUND(H82*100/H78,1)</f>
        <v>78.7</v>
      </c>
      <c r="I90" s="61"/>
      <c r="J90" s="61">
        <f>ROUND(J82*100/(J77+J78-H77),1)</f>
        <v>79.099999999999994</v>
      </c>
      <c r="K90" s="61"/>
    </row>
    <row r="91" spans="1:14" ht="21.75" customHeight="1" x14ac:dyDescent="0.2">
      <c r="A91" s="29"/>
      <c r="B91" s="30" t="s">
        <v>102</v>
      </c>
      <c r="C91" s="30" t="s">
        <v>99</v>
      </c>
      <c r="D91" s="57" t="s">
        <v>94</v>
      </c>
      <c r="E91" s="57"/>
      <c r="F91" s="59">
        <f>ROUND(F81/F80*100,1)</f>
        <v>84.8</v>
      </c>
      <c r="G91" s="59"/>
      <c r="H91" s="59">
        <f>ROUND(H81/H80*100,1)</f>
        <v>82</v>
      </c>
      <c r="I91" s="59"/>
      <c r="J91" s="59">
        <f>ROUND(J81/J80*100,1)</f>
        <v>84.4</v>
      </c>
      <c r="K91" s="59"/>
    </row>
    <row r="92" spans="1:14" ht="38.1" customHeight="1" x14ac:dyDescent="0.2">
      <c r="A92" s="30"/>
      <c r="B92" s="30" t="s">
        <v>103</v>
      </c>
      <c r="C92" s="30" t="s">
        <v>99</v>
      </c>
      <c r="D92" s="57" t="s">
        <v>94</v>
      </c>
      <c r="E92" s="57"/>
      <c r="F92" s="61"/>
      <c r="G92" s="61"/>
      <c r="H92" s="62">
        <v>85.5</v>
      </c>
      <c r="I92" s="63"/>
      <c r="J92" s="61">
        <f>H92</f>
        <v>85.5</v>
      </c>
      <c r="K92" s="61"/>
    </row>
    <row r="93" spans="1:14" ht="35.450000000000003" customHeight="1" x14ac:dyDescent="0.2">
      <c r="A93" s="30"/>
      <c r="B93" s="30" t="s">
        <v>104</v>
      </c>
      <c r="C93" s="30" t="s">
        <v>99</v>
      </c>
      <c r="D93" s="57" t="s">
        <v>94</v>
      </c>
      <c r="E93" s="57"/>
      <c r="F93" s="62">
        <v>99</v>
      </c>
      <c r="G93" s="63"/>
      <c r="H93" s="64"/>
      <c r="I93" s="64"/>
      <c r="J93" s="61">
        <f>F93</f>
        <v>99</v>
      </c>
      <c r="K93" s="61"/>
    </row>
    <row r="94" spans="1:14" ht="19.5" customHeight="1" x14ac:dyDescent="0.2">
      <c r="A94" s="28"/>
      <c r="B94" s="30" t="s">
        <v>105</v>
      </c>
      <c r="C94" s="30" t="s">
        <v>99</v>
      </c>
      <c r="D94" s="57" t="s">
        <v>94</v>
      </c>
      <c r="E94" s="57"/>
      <c r="F94" s="58"/>
      <c r="G94" s="58"/>
      <c r="H94" s="59">
        <v>75.2</v>
      </c>
      <c r="I94" s="59"/>
      <c r="J94" s="59">
        <f>H94</f>
        <v>75.2</v>
      </c>
      <c r="K94" s="59"/>
      <c r="M94" s="41"/>
    </row>
    <row r="95" spans="1:14" ht="15.75" x14ac:dyDescent="0.2">
      <c r="A95" s="9"/>
      <c r="B95" s="3"/>
      <c r="C95" s="3"/>
      <c r="D95" s="3"/>
      <c r="E95" s="3"/>
      <c r="F95" s="5"/>
      <c r="G95" s="5"/>
      <c r="H95" s="42"/>
      <c r="I95" s="42"/>
      <c r="J95" s="42"/>
      <c r="K95" s="42"/>
    </row>
    <row r="96" spans="1:14" ht="27.75" customHeight="1" x14ac:dyDescent="0.25">
      <c r="A96" s="52" t="s">
        <v>106</v>
      </c>
      <c r="B96" s="52"/>
      <c r="C96" s="43"/>
      <c r="D96" s="43"/>
      <c r="E96" s="44"/>
      <c r="F96" s="43"/>
      <c r="G96" s="43"/>
      <c r="H96" s="60" t="s">
        <v>107</v>
      </c>
      <c r="I96" s="60"/>
      <c r="J96" s="60"/>
      <c r="K96" s="60"/>
    </row>
    <row r="97" spans="1:11" ht="58.7" customHeight="1" x14ac:dyDescent="0.25">
      <c r="A97" s="52" t="s">
        <v>108</v>
      </c>
      <c r="B97" s="52"/>
      <c r="C97" s="43"/>
      <c r="D97" s="43"/>
      <c r="E97" s="45" t="s">
        <v>109</v>
      </c>
      <c r="F97" s="46"/>
      <c r="G97" s="46"/>
      <c r="H97" s="53" t="s">
        <v>110</v>
      </c>
      <c r="I97" s="54"/>
      <c r="J97" s="54"/>
      <c r="K97" s="54"/>
    </row>
    <row r="98" spans="1:11" ht="19.5" customHeight="1" x14ac:dyDescent="0.25">
      <c r="A98" s="52" t="s">
        <v>111</v>
      </c>
      <c r="B98" s="52"/>
      <c r="C98" s="43"/>
      <c r="D98" s="43"/>
      <c r="E98" s="43"/>
      <c r="F98" s="43"/>
      <c r="G98" s="43"/>
      <c r="H98" s="55"/>
      <c r="I98" s="55"/>
      <c r="J98" s="55"/>
      <c r="K98" s="55"/>
    </row>
    <row r="99" spans="1:11" ht="29.25" customHeight="1" x14ac:dyDescent="0.25">
      <c r="A99" s="47"/>
      <c r="B99" s="43"/>
      <c r="C99" s="43"/>
      <c r="D99" s="43"/>
      <c r="E99" s="44"/>
      <c r="F99" s="43"/>
      <c r="G99" s="43"/>
      <c r="H99" s="56" t="s">
        <v>112</v>
      </c>
      <c r="I99" s="56"/>
      <c r="J99" s="56"/>
      <c r="K99" s="56"/>
    </row>
    <row r="100" spans="1:11" ht="29.25" customHeight="1" x14ac:dyDescent="0.2">
      <c r="A100" s="47" t="s">
        <v>113</v>
      </c>
      <c r="B100" s="43"/>
      <c r="C100" s="47"/>
      <c r="D100" s="43"/>
      <c r="E100" s="45" t="s">
        <v>109</v>
      </c>
      <c r="F100" s="45"/>
      <c r="G100" s="46"/>
      <c r="H100" s="53" t="s">
        <v>110</v>
      </c>
      <c r="I100" s="54"/>
      <c r="J100" s="54"/>
      <c r="K100" s="54"/>
    </row>
    <row r="101" spans="1:11" ht="21.2" customHeight="1" x14ac:dyDescent="0.2">
      <c r="A101" s="48"/>
      <c r="B101" s="50" t="s">
        <v>114</v>
      </c>
      <c r="C101" s="50"/>
      <c r="D101" s="50"/>
      <c r="E101" s="48"/>
      <c r="F101" s="48"/>
      <c r="G101" s="48"/>
      <c r="H101" s="48"/>
      <c r="I101" s="48"/>
      <c r="J101" s="48"/>
      <c r="K101" s="48"/>
    </row>
    <row r="102" spans="1:11" ht="16.5" customHeight="1" x14ac:dyDescent="0.2">
      <c r="A102" s="48"/>
      <c r="B102" s="48"/>
      <c r="C102" s="49"/>
      <c r="D102" s="49"/>
      <c r="E102" s="48"/>
      <c r="F102" s="48"/>
      <c r="G102" s="48"/>
      <c r="H102" s="48"/>
      <c r="I102" s="48"/>
      <c r="J102" s="48"/>
      <c r="K102" s="48"/>
    </row>
    <row r="103" spans="1:11" x14ac:dyDescent="0.2">
      <c r="A103" s="51"/>
      <c r="B103" s="51"/>
    </row>
  </sheetData>
  <mergeCells count="222">
    <mergeCell ref="B6:C6"/>
    <mergeCell ref="E6:F6"/>
    <mergeCell ref="G6:K6"/>
    <mergeCell ref="A7:K7"/>
    <mergeCell ref="A8:L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A43:K43"/>
    <mergeCell ref="B45:H45"/>
    <mergeCell ref="B46:H46"/>
    <mergeCell ref="B47:H47"/>
    <mergeCell ref="A48:H48"/>
    <mergeCell ref="A49:I49"/>
    <mergeCell ref="B35:H35"/>
    <mergeCell ref="B36:H36"/>
    <mergeCell ref="B37:H37"/>
    <mergeCell ref="B38:H38"/>
    <mergeCell ref="B39:H39"/>
    <mergeCell ref="A41:K41"/>
    <mergeCell ref="B52:C52"/>
    <mergeCell ref="D52:E52"/>
    <mergeCell ref="F52:G52"/>
    <mergeCell ref="H52:I52"/>
    <mergeCell ref="B53:C53"/>
    <mergeCell ref="D53:E53"/>
    <mergeCell ref="F53:G53"/>
    <mergeCell ref="H53:I53"/>
    <mergeCell ref="B50:C50"/>
    <mergeCell ref="D50:E50"/>
    <mergeCell ref="F50:G50"/>
    <mergeCell ref="H50:I50"/>
    <mergeCell ref="B51:C51"/>
    <mergeCell ref="D51:E51"/>
    <mergeCell ref="F51:G51"/>
    <mergeCell ref="H51:I51"/>
    <mergeCell ref="A56:C56"/>
    <mergeCell ref="D56:E56"/>
    <mergeCell ref="F56:G56"/>
    <mergeCell ref="H56:I56"/>
    <mergeCell ref="A58:H58"/>
    <mergeCell ref="A59:I59"/>
    <mergeCell ref="B54:C54"/>
    <mergeCell ref="D54:E54"/>
    <mergeCell ref="F54:G54"/>
    <mergeCell ref="H54:I54"/>
    <mergeCell ref="B55:C55"/>
    <mergeCell ref="D55:E55"/>
    <mergeCell ref="F55:G55"/>
    <mergeCell ref="H55:I55"/>
    <mergeCell ref="A62:C62"/>
    <mergeCell ref="D62:E62"/>
    <mergeCell ref="F62:G62"/>
    <mergeCell ref="H62:I62"/>
    <mergeCell ref="A63:C63"/>
    <mergeCell ref="D63:E63"/>
    <mergeCell ref="F63:G63"/>
    <mergeCell ref="H63:I63"/>
    <mergeCell ref="A60:C60"/>
    <mergeCell ref="D60:E60"/>
    <mergeCell ref="F60:G60"/>
    <mergeCell ref="H60:I60"/>
    <mergeCell ref="A61:C61"/>
    <mergeCell ref="D61:E61"/>
    <mergeCell ref="F61:G61"/>
    <mergeCell ref="H61:I61"/>
    <mergeCell ref="D68:E68"/>
    <mergeCell ref="F68:G68"/>
    <mergeCell ref="H68:I68"/>
    <mergeCell ref="J68:K68"/>
    <mergeCell ref="D69:E69"/>
    <mergeCell ref="F69:G69"/>
    <mergeCell ref="H69:I69"/>
    <mergeCell ref="J69:K69"/>
    <mergeCell ref="A65:H65"/>
    <mergeCell ref="D66:E66"/>
    <mergeCell ref="F66:G66"/>
    <mergeCell ref="H66:I66"/>
    <mergeCell ref="J66:K66"/>
    <mergeCell ref="D67:E67"/>
    <mergeCell ref="F67:G67"/>
    <mergeCell ref="H67:I67"/>
    <mergeCell ref="J67:K67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D84:E84"/>
    <mergeCell ref="F84:G84"/>
    <mergeCell ref="H84:I84"/>
    <mergeCell ref="J84:K84"/>
    <mergeCell ref="D85:E85"/>
    <mergeCell ref="F85:G85"/>
    <mergeCell ref="H85:I85"/>
    <mergeCell ref="J85:K85"/>
    <mergeCell ref="D82:E82"/>
    <mergeCell ref="F82:G82"/>
    <mergeCell ref="H82:I82"/>
    <mergeCell ref="J82:K82"/>
    <mergeCell ref="D83:E83"/>
    <mergeCell ref="F83:G83"/>
    <mergeCell ref="H83:I83"/>
    <mergeCell ref="J83:K83"/>
    <mergeCell ref="D88:E88"/>
    <mergeCell ref="F88:G88"/>
    <mergeCell ref="H88:I88"/>
    <mergeCell ref="J88:K88"/>
    <mergeCell ref="D89:E89"/>
    <mergeCell ref="F89:G89"/>
    <mergeCell ref="H89:I89"/>
    <mergeCell ref="J89:K89"/>
    <mergeCell ref="D86:E86"/>
    <mergeCell ref="F86:G86"/>
    <mergeCell ref="H86:I86"/>
    <mergeCell ref="J86:K86"/>
    <mergeCell ref="D87:E87"/>
    <mergeCell ref="F87:G87"/>
    <mergeCell ref="H87:I87"/>
    <mergeCell ref="J87:K87"/>
    <mergeCell ref="D92:E92"/>
    <mergeCell ref="F92:G92"/>
    <mergeCell ref="H92:I92"/>
    <mergeCell ref="J92:K92"/>
    <mergeCell ref="D93:E93"/>
    <mergeCell ref="F93:G93"/>
    <mergeCell ref="H93:I93"/>
    <mergeCell ref="J93:K93"/>
    <mergeCell ref="D90:E90"/>
    <mergeCell ref="F90:G90"/>
    <mergeCell ref="H90:I90"/>
    <mergeCell ref="J90:K90"/>
    <mergeCell ref="D91:E91"/>
    <mergeCell ref="F91:G91"/>
    <mergeCell ref="H91:I91"/>
    <mergeCell ref="J91:K91"/>
    <mergeCell ref="B101:D101"/>
    <mergeCell ref="A103:B103"/>
    <mergeCell ref="A97:B97"/>
    <mergeCell ref="H97:K97"/>
    <mergeCell ref="A98:B98"/>
    <mergeCell ref="H98:K98"/>
    <mergeCell ref="H99:K99"/>
    <mergeCell ref="H100:K100"/>
    <mergeCell ref="D94:E94"/>
    <mergeCell ref="F94:G94"/>
    <mergeCell ref="H94:I94"/>
    <mergeCell ref="J94:K94"/>
    <mergeCell ref="A96:B96"/>
    <mergeCell ref="H96:K96"/>
  </mergeCells>
  <pageMargins left="0.62992125984251968" right="0.23622047244094491" top="0.35433070866141736" bottom="0.15748031496062992" header="0.31496062992125984" footer="0.31496062992125984"/>
  <pageSetup paperSize="9" scale="65" fitToHeight="4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0611091</vt:lpstr>
      <vt:lpstr>'0611091'!Область_друку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2026-02-09T09:50:46Z</dcterms:created>
  <dcterms:modified xsi:type="dcterms:W3CDTF">2026-02-09T11:37:57Z</dcterms:modified>
</cp:coreProperties>
</file>