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BUDJET\2022\"/>
    </mc:Choice>
  </mc:AlternateContent>
  <bookViews>
    <workbookView xWindow="0" yWindow="0" windowWidth="28800" windowHeight="137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J30" i="1" l="1"/>
  <c r="I30" i="1"/>
  <c r="J24" i="1" l="1"/>
  <c r="I24" i="1"/>
  <c r="H24" i="1"/>
  <c r="H30" i="1"/>
  <c r="I27" i="1"/>
  <c r="H27" i="1"/>
  <c r="J18" i="1"/>
  <c r="I18" i="1"/>
  <c r="H18" i="1"/>
  <c r="J59" i="1" l="1"/>
  <c r="I59" i="1"/>
  <c r="H59" i="1"/>
  <c r="G30" i="1" l="1"/>
  <c r="G27" i="1"/>
  <c r="G24" i="1"/>
  <c r="G48" i="1"/>
  <c r="F63" i="1" l="1"/>
  <c r="F62" i="1"/>
  <c r="F31" i="1"/>
  <c r="J63" i="1" l="1"/>
  <c r="I63" i="1"/>
  <c r="H63" i="1"/>
  <c r="G63" i="1"/>
  <c r="J62" i="1"/>
  <c r="J61" i="1" s="1"/>
  <c r="I62" i="1"/>
  <c r="H62" i="1"/>
  <c r="G62" i="1"/>
  <c r="J58" i="1"/>
  <c r="I58" i="1"/>
  <c r="H58" i="1"/>
  <c r="G58" i="1"/>
  <c r="F58" i="1"/>
  <c r="J55" i="1"/>
  <c r="I55" i="1"/>
  <c r="H55" i="1"/>
  <c r="G55" i="1"/>
  <c r="F55" i="1"/>
  <c r="J49" i="1"/>
  <c r="I49" i="1"/>
  <c r="H49" i="1"/>
  <c r="G49" i="1"/>
  <c r="F49" i="1"/>
  <c r="J52" i="1"/>
  <c r="I52" i="1"/>
  <c r="H52" i="1"/>
  <c r="G52" i="1"/>
  <c r="F52" i="1"/>
  <c r="J46" i="1"/>
  <c r="I46" i="1"/>
  <c r="H46" i="1"/>
  <c r="G46" i="1"/>
  <c r="F46" i="1"/>
  <c r="J43" i="1"/>
  <c r="I43" i="1"/>
  <c r="H43" i="1"/>
  <c r="G43" i="1"/>
  <c r="F43" i="1"/>
  <c r="J40" i="1"/>
  <c r="I40" i="1"/>
  <c r="H40" i="1"/>
  <c r="G40" i="1"/>
  <c r="F40" i="1"/>
  <c r="J37" i="1"/>
  <c r="I37" i="1"/>
  <c r="H37" i="1"/>
  <c r="G37" i="1"/>
  <c r="F37" i="1"/>
  <c r="J34" i="1"/>
  <c r="I34" i="1"/>
  <c r="H34" i="1"/>
  <c r="G34" i="1"/>
  <c r="F34" i="1"/>
  <c r="J28" i="1"/>
  <c r="I28" i="1"/>
  <c r="H28" i="1"/>
  <c r="G28" i="1"/>
  <c r="F28" i="1"/>
  <c r="J25" i="1"/>
  <c r="I25" i="1"/>
  <c r="H25" i="1"/>
  <c r="G25" i="1"/>
  <c r="F25" i="1"/>
  <c r="J22" i="1"/>
  <c r="I22" i="1"/>
  <c r="H22" i="1"/>
  <c r="G22" i="1"/>
  <c r="F22" i="1"/>
  <c r="J19" i="1"/>
  <c r="I19" i="1"/>
  <c r="H19" i="1"/>
  <c r="G19" i="1"/>
  <c r="F19" i="1"/>
  <c r="G16" i="1"/>
  <c r="F16" i="1"/>
  <c r="J16" i="1"/>
  <c r="I16" i="1"/>
  <c r="H16" i="1"/>
  <c r="G13" i="1"/>
  <c r="F13" i="1"/>
  <c r="J13" i="1"/>
  <c r="I13" i="1"/>
  <c r="H13" i="1"/>
  <c r="I61" i="1" l="1"/>
  <c r="H61" i="1"/>
  <c r="G61" i="1"/>
  <c r="F61" i="1"/>
</calcChain>
</file>

<file path=xl/sharedStrings.xml><?xml version="1.0" encoding="utf-8"?>
<sst xmlns="http://schemas.openxmlformats.org/spreadsheetml/2006/main" count="113" uniqueCount="47">
  <si>
    <t>(код бюджету)</t>
  </si>
  <si>
    <t>(грн)</t>
  </si>
  <si>
    <t>1</t>
  </si>
  <si>
    <t>2</t>
  </si>
  <si>
    <t>3</t>
  </si>
  <si>
    <t>4</t>
  </si>
  <si>
    <t>5</t>
  </si>
  <si>
    <t>6</t>
  </si>
  <si>
    <t>7</t>
  </si>
  <si>
    <t>X</t>
  </si>
  <si>
    <t>загальний фонд</t>
  </si>
  <si>
    <t>спеціальний фонд</t>
  </si>
  <si>
    <t>Додаток 6</t>
  </si>
  <si>
    <t>Код відомчої класифікації</t>
  </si>
  <si>
    <t>Найменування головного розпорядника коштів місцевого бюджету</t>
  </si>
  <si>
    <t>УСЬОГО, у тому числі:</t>
  </si>
  <si>
    <t>Виконавчий комітет Хмельницької міської ради (головний розпорядник), у тому числі:</t>
  </si>
  <si>
    <t>Департамент освіти та науки Хмельницької міської ради (головний розпорядник), у тому числі:</t>
  </si>
  <si>
    <t>Управління охорони здоров'я Хмельницької міської ради (головний розпорядник), у тому числі:</t>
  </si>
  <si>
    <t>Управління праці та соціального захисту населення Хмельницької міської ради (головний розпорядник), у тому числі:</t>
  </si>
  <si>
    <t>Управління культури і туризму Хмельницької міської ради (головний розпорядник), у тому числі:</t>
  </si>
  <si>
    <t>Управління молоді та спорту Хмельницької міської ради (головний розпорядник), у тому числі:</t>
  </si>
  <si>
    <t>Управління житлової політики і майна Хмельницької міської ради (головний розпорядник), у тому числі:</t>
  </si>
  <si>
    <t>Управління комунальної інфраструктури Хмельницької міської ради (головний розпорядник), у тому числі:</t>
  </si>
  <si>
    <t>Управління капітального будівництва Департаменту архітектури, містобудування та земельних ресурсів Хмельницької міської ради (головний розпорядник), у тому числі:</t>
  </si>
  <si>
    <t>Управління архітектури та містобудування Хмельницької міської ради (головний розпорядник), у тому числі:</t>
  </si>
  <si>
    <t>Управління транспорту та зв'язку Хмельницької міської ради (головний розпорядник), у тому числі:</t>
  </si>
  <si>
    <t>Управління економіки Хмельницької міської ради (головний розпорядник), у тому числі:</t>
  </si>
  <si>
    <t>Управління з питань екології та контролю за благоустроєм  Хмельницької міської ради  (головний розпорядник), у тому числі:</t>
  </si>
  <si>
    <t>Управління земельних ресурсів Хмельницької міської ради (головний розпорядник), у тому числі:</t>
  </si>
  <si>
    <t>Фінансове управління Хмельницької міської ради (головний розпорядник), у тому числі:</t>
  </si>
  <si>
    <t>2024 рік (план)</t>
  </si>
  <si>
    <t>2023 рік (план)</t>
  </si>
  <si>
    <t>2022 рік (план)</t>
  </si>
  <si>
    <t>2021 рік (затверджено)</t>
  </si>
  <si>
    <t>2020 рік (звіт)</t>
  </si>
  <si>
    <t>Управління житлово-комунального господарства Хмельницької міської ради (головний розпорядник), у тому числі:</t>
  </si>
  <si>
    <t>02</t>
  </si>
  <si>
    <t>06</t>
  </si>
  <si>
    <t>07</t>
  </si>
  <si>
    <t>08</t>
  </si>
  <si>
    <t>Граничні показники видатків бюджету та надання кредитів з бюджету Хмельницької міської територіальної громади головним розпорядникам коштів</t>
  </si>
  <si>
    <t xml:space="preserve">до Прогнозу бюджету </t>
  </si>
  <si>
    <t>Хмельницької міської територіальної громади</t>
  </si>
  <si>
    <t xml:space="preserve">на 2022 - 2024 роки </t>
  </si>
  <si>
    <t xml:space="preserve">Заступник начальника фінансового управління </t>
  </si>
  <si>
    <t xml:space="preserve">П. МОТ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</si>
</sst>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top"/>
    </xf>
    <xf numFmtId="0" fontId="4" fillId="0" borderId="1" xfId="0" applyFont="1" applyBorder="1" applyAlignment="1">
      <alignment vertical="center"/>
    </xf>
    <xf numFmtId="0" fontId="1" fillId="0" borderId="1" xfId="0" applyFont="1" applyBorder="1"/>
    <xf numFmtId="0" fontId="2" fillId="0" borderId="0" xfId="0" applyFont="1"/>
    <xf numFmtId="0" fontId="1" fillId="0" borderId="0" xfId="0" applyFont="1" applyBorder="1" applyAlignment="1">
      <alignment vertical="top"/>
    </xf>
    <xf numFmtId="0" fontId="4" fillId="0" borderId="0" xfId="0" applyFont="1" applyBorder="1" applyAlignment="1">
      <alignment horizontal="right" vertical="top"/>
    </xf>
    <xf numFmtId="0" fontId="0" fillId="0" borderId="0" xfId="0" applyBorder="1" applyAlignment="1">
      <alignment vertical="top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2" fillId="0" borderId="0" xfId="0" applyFont="1" applyAlignment="1">
      <alignment horizontal="center"/>
    </xf>
    <xf numFmtId="3" fontId="2" fillId="0" borderId="2" xfId="0" applyNumberFormat="1" applyFont="1" applyBorder="1" applyAlignment="1">
      <alignment horizontal="right" vertical="top"/>
    </xf>
    <xf numFmtId="3" fontId="2" fillId="0" borderId="2" xfId="0" applyNumberFormat="1" applyFont="1" applyBorder="1" applyAlignment="1">
      <alignment horizontal="right" vertical="top" indent="1"/>
    </xf>
    <xf numFmtId="3" fontId="2" fillId="0" borderId="2" xfId="0" applyNumberFormat="1" applyFont="1" applyBorder="1" applyAlignment="1">
      <alignment horizontal="left" vertical="top" indent="1"/>
    </xf>
    <xf numFmtId="3" fontId="2" fillId="0" borderId="2" xfId="0" applyNumberFormat="1" applyFont="1" applyBorder="1" applyAlignment="1">
      <alignment horizontal="left" vertical="top"/>
    </xf>
    <xf numFmtId="3" fontId="6" fillId="0" borderId="2" xfId="0" applyNumberFormat="1" applyFont="1" applyBorder="1" applyAlignment="1">
      <alignment horizontal="right" vertical="top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top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6"/>
  <sheetViews>
    <sheetView tabSelected="1" topLeftCell="A40" zoomScale="70" zoomScaleNormal="70" workbookViewId="0">
      <selection activeCell="A65" sqref="A65:XFD65"/>
    </sheetView>
  </sheetViews>
  <sheetFormatPr defaultRowHeight="12.75" x14ac:dyDescent="0.2"/>
  <cols>
    <col min="1" max="4" width="6.42578125" customWidth="1"/>
    <col min="5" max="5" width="101" customWidth="1"/>
    <col min="6" max="6" width="17.140625" customWidth="1"/>
    <col min="7" max="7" width="18.28515625" customWidth="1"/>
    <col min="8" max="8" width="16.7109375" customWidth="1"/>
    <col min="9" max="9" width="16.28515625" customWidth="1"/>
    <col min="10" max="10" width="18" customWidth="1"/>
  </cols>
  <sheetData>
    <row r="1" spans="1:10" s="5" customFormat="1" ht="18.75" x14ac:dyDescent="0.3">
      <c r="H1" s="2" t="s">
        <v>12</v>
      </c>
    </row>
    <row r="2" spans="1:10" ht="18.75" x14ac:dyDescent="0.2">
      <c r="B2" s="8"/>
      <c r="C2" s="8"/>
      <c r="D2" s="8"/>
      <c r="H2" s="2" t="s">
        <v>42</v>
      </c>
    </row>
    <row r="3" spans="1:10" ht="18.75" x14ac:dyDescent="0.2">
      <c r="B3" s="8"/>
      <c r="C3" s="8"/>
      <c r="D3" s="8"/>
      <c r="H3" s="2" t="s">
        <v>43</v>
      </c>
    </row>
    <row r="4" spans="1:10" ht="18.75" x14ac:dyDescent="0.2">
      <c r="B4" s="8"/>
      <c r="C4" s="8"/>
      <c r="D4" s="8"/>
      <c r="H4" s="2" t="s">
        <v>44</v>
      </c>
    </row>
    <row r="5" spans="1:10" x14ac:dyDescent="0.2">
      <c r="B5" s="8"/>
      <c r="C5" s="8"/>
      <c r="D5" s="8"/>
    </row>
    <row r="7" spans="1:10" ht="18.75" x14ac:dyDescent="0.2">
      <c r="A7" s="26" t="s">
        <v>41</v>
      </c>
      <c r="B7" s="27"/>
      <c r="C7" s="27"/>
      <c r="D7" s="27"/>
      <c r="E7" s="27"/>
      <c r="F7" s="27"/>
      <c r="G7" s="27"/>
      <c r="H7" s="27"/>
      <c r="I7" s="27"/>
      <c r="J7" s="27"/>
    </row>
    <row r="8" spans="1:10" ht="18.75" x14ac:dyDescent="0.3">
      <c r="A8" s="29">
        <v>22564000000</v>
      </c>
      <c r="B8" s="29"/>
      <c r="C8" s="29"/>
      <c r="D8" s="29"/>
    </row>
    <row r="9" spans="1:10" ht="15.75" x14ac:dyDescent="0.2">
      <c r="A9" s="3" t="s">
        <v>0</v>
      </c>
      <c r="B9" s="4"/>
      <c r="C9" s="4"/>
      <c r="D9" s="4"/>
      <c r="E9" s="1"/>
      <c r="F9" s="1"/>
      <c r="G9" s="1"/>
      <c r="H9" s="1"/>
      <c r="I9" s="1"/>
      <c r="J9" s="1"/>
    </row>
    <row r="10" spans="1:10" ht="15.75" x14ac:dyDescent="0.2">
      <c r="A10" s="1"/>
      <c r="B10" s="6"/>
      <c r="C10" s="6"/>
      <c r="D10" s="6"/>
      <c r="E10" s="1"/>
      <c r="F10" s="1"/>
      <c r="G10" s="1"/>
      <c r="H10" s="1"/>
      <c r="I10" s="1"/>
      <c r="J10" s="7" t="s">
        <v>1</v>
      </c>
    </row>
    <row r="11" spans="1:10" s="1" customFormat="1" ht="36.6" customHeight="1" x14ac:dyDescent="0.2">
      <c r="A11" s="28" t="s">
        <v>13</v>
      </c>
      <c r="B11" s="28"/>
      <c r="C11" s="28"/>
      <c r="D11" s="28"/>
      <c r="E11" s="9" t="s">
        <v>14</v>
      </c>
      <c r="F11" s="10" t="s">
        <v>35</v>
      </c>
      <c r="G11" s="10" t="s">
        <v>34</v>
      </c>
      <c r="H11" s="10" t="s">
        <v>33</v>
      </c>
      <c r="I11" s="10" t="s">
        <v>32</v>
      </c>
      <c r="J11" s="10" t="s">
        <v>31</v>
      </c>
    </row>
    <row r="12" spans="1:10" s="1" customFormat="1" ht="18.75" x14ac:dyDescent="0.3">
      <c r="A12" s="20" t="s">
        <v>2</v>
      </c>
      <c r="B12" s="20"/>
      <c r="C12" s="20"/>
      <c r="D12" s="20"/>
      <c r="E12" s="11" t="s">
        <v>3</v>
      </c>
      <c r="F12" s="11" t="s">
        <v>4</v>
      </c>
      <c r="G12" s="11" t="s">
        <v>5</v>
      </c>
      <c r="H12" s="11" t="s">
        <v>6</v>
      </c>
      <c r="I12" s="11" t="s">
        <v>7</v>
      </c>
      <c r="J12" s="11" t="s">
        <v>8</v>
      </c>
    </row>
    <row r="13" spans="1:10" s="1" customFormat="1" ht="37.5" x14ac:dyDescent="0.3">
      <c r="A13" s="25" t="s">
        <v>37</v>
      </c>
      <c r="B13" s="25"/>
      <c r="C13" s="25"/>
      <c r="D13" s="25"/>
      <c r="E13" s="12" t="s">
        <v>16</v>
      </c>
      <c r="F13" s="15">
        <f t="shared" ref="F13:G13" si="0">F14+F15</f>
        <v>109857948</v>
      </c>
      <c r="G13" s="15">
        <f t="shared" si="0"/>
        <v>137924500</v>
      </c>
      <c r="H13" s="15">
        <f>H14+H15</f>
        <v>159436800</v>
      </c>
      <c r="I13" s="15">
        <f>I14+I15</f>
        <v>174742700</v>
      </c>
      <c r="J13" s="15">
        <f>J14+J15</f>
        <v>186625200</v>
      </c>
    </row>
    <row r="14" spans="1:10" s="1" customFormat="1" ht="18.75" x14ac:dyDescent="0.3">
      <c r="A14" s="20" t="s">
        <v>9</v>
      </c>
      <c r="B14" s="20"/>
      <c r="C14" s="20"/>
      <c r="D14" s="20"/>
      <c r="E14" s="13" t="s">
        <v>10</v>
      </c>
      <c r="F14" s="15">
        <v>102080447</v>
      </c>
      <c r="G14" s="16">
        <v>127954833</v>
      </c>
      <c r="H14" s="15">
        <v>149280700</v>
      </c>
      <c r="I14" s="15">
        <v>163611600</v>
      </c>
      <c r="J14" s="15">
        <v>174737200</v>
      </c>
    </row>
    <row r="15" spans="1:10" s="1" customFormat="1" ht="18.75" x14ac:dyDescent="0.3">
      <c r="A15" s="20" t="s">
        <v>9</v>
      </c>
      <c r="B15" s="20"/>
      <c r="C15" s="20"/>
      <c r="D15" s="20"/>
      <c r="E15" s="13" t="s">
        <v>11</v>
      </c>
      <c r="F15" s="15">
        <v>7777501</v>
      </c>
      <c r="G15" s="16">
        <v>9969667</v>
      </c>
      <c r="H15" s="15">
        <v>10156100</v>
      </c>
      <c r="I15" s="15">
        <v>11131100</v>
      </c>
      <c r="J15" s="15">
        <v>11888000</v>
      </c>
    </row>
    <row r="16" spans="1:10" s="1" customFormat="1" ht="37.5" x14ac:dyDescent="0.3">
      <c r="A16" s="25" t="s">
        <v>38</v>
      </c>
      <c r="B16" s="25"/>
      <c r="C16" s="25"/>
      <c r="D16" s="25"/>
      <c r="E16" s="12" t="s">
        <v>17</v>
      </c>
      <c r="F16" s="15">
        <f t="shared" ref="F16:G16" si="1">F17+F18</f>
        <v>1254235769</v>
      </c>
      <c r="G16" s="15">
        <f t="shared" si="1"/>
        <v>1771802608</v>
      </c>
      <c r="H16" s="15">
        <f>H17+H18</f>
        <v>1933482277</v>
      </c>
      <c r="I16" s="15">
        <f t="shared" ref="I16:J16" si="2">I17+I18</f>
        <v>2144847368</v>
      </c>
      <c r="J16" s="15">
        <f t="shared" si="2"/>
        <v>2234306229</v>
      </c>
    </row>
    <row r="17" spans="1:10" s="1" customFormat="1" ht="18.75" x14ac:dyDescent="0.3">
      <c r="A17" s="20" t="s">
        <v>9</v>
      </c>
      <c r="B17" s="20"/>
      <c r="C17" s="20"/>
      <c r="D17" s="20"/>
      <c r="E17" s="13" t="s">
        <v>10</v>
      </c>
      <c r="F17" s="15">
        <v>1119454772</v>
      </c>
      <c r="G17" s="16">
        <v>1582015555</v>
      </c>
      <c r="H17" s="15">
        <v>1708252897</v>
      </c>
      <c r="I17" s="15">
        <v>1871671037</v>
      </c>
      <c r="J17" s="15">
        <v>1998537897</v>
      </c>
    </row>
    <row r="18" spans="1:10" s="1" customFormat="1" ht="18.75" x14ac:dyDescent="0.3">
      <c r="A18" s="20" t="s">
        <v>9</v>
      </c>
      <c r="B18" s="20"/>
      <c r="C18" s="20"/>
      <c r="D18" s="20"/>
      <c r="E18" s="13" t="s">
        <v>11</v>
      </c>
      <c r="F18" s="15">
        <v>134780997</v>
      </c>
      <c r="G18" s="16">
        <f>187253439+308152+322784+5900+316491+260893+314239+5155+1000000</f>
        <v>189787053</v>
      </c>
      <c r="H18" s="15">
        <f>89301400-16790000+152717980</f>
        <v>225229380</v>
      </c>
      <c r="I18" s="15">
        <f>97874300+14490000+160812031</f>
        <v>273176331</v>
      </c>
      <c r="J18" s="15">
        <f>64279800+171488532</f>
        <v>235768332</v>
      </c>
    </row>
    <row r="19" spans="1:10" s="1" customFormat="1" ht="37.5" x14ac:dyDescent="0.3">
      <c r="A19" s="25" t="s">
        <v>39</v>
      </c>
      <c r="B19" s="25"/>
      <c r="C19" s="25"/>
      <c r="D19" s="25"/>
      <c r="E19" s="12" t="s">
        <v>18</v>
      </c>
      <c r="F19" s="15">
        <f>F20+F21</f>
        <v>197154065</v>
      </c>
      <c r="G19" s="15">
        <f t="shared" ref="G19:J19" si="3">G20+G21</f>
        <v>95105697</v>
      </c>
      <c r="H19" s="15">
        <f t="shared" si="3"/>
        <v>81551500</v>
      </c>
      <c r="I19" s="15">
        <f t="shared" si="3"/>
        <v>89380400</v>
      </c>
      <c r="J19" s="15">
        <f t="shared" si="3"/>
        <v>95458300</v>
      </c>
    </row>
    <row r="20" spans="1:10" s="1" customFormat="1" ht="18.75" x14ac:dyDescent="0.3">
      <c r="A20" s="20" t="s">
        <v>9</v>
      </c>
      <c r="B20" s="20"/>
      <c r="C20" s="20"/>
      <c r="D20" s="20"/>
      <c r="E20" s="13" t="s">
        <v>10</v>
      </c>
      <c r="F20" s="15">
        <v>165708835</v>
      </c>
      <c r="G20" s="16">
        <v>78851874</v>
      </c>
      <c r="H20" s="15">
        <v>71551500</v>
      </c>
      <c r="I20" s="15">
        <v>78420400</v>
      </c>
      <c r="J20" s="15">
        <v>83753000</v>
      </c>
    </row>
    <row r="21" spans="1:10" s="1" customFormat="1" ht="18.75" x14ac:dyDescent="0.3">
      <c r="A21" s="20" t="s">
        <v>9</v>
      </c>
      <c r="B21" s="20"/>
      <c r="C21" s="20"/>
      <c r="D21" s="20"/>
      <c r="E21" s="13" t="s">
        <v>11</v>
      </c>
      <c r="F21" s="15">
        <v>31445230</v>
      </c>
      <c r="G21" s="16">
        <v>16253823</v>
      </c>
      <c r="H21" s="15">
        <v>10000000</v>
      </c>
      <c r="I21" s="15">
        <v>10960000</v>
      </c>
      <c r="J21" s="15">
        <v>11705300</v>
      </c>
    </row>
    <row r="22" spans="1:10" s="1" customFormat="1" ht="37.5" x14ac:dyDescent="0.3">
      <c r="A22" s="25" t="s">
        <v>40</v>
      </c>
      <c r="B22" s="25"/>
      <c r="C22" s="25"/>
      <c r="D22" s="25"/>
      <c r="E22" s="12" t="s">
        <v>19</v>
      </c>
      <c r="F22" s="15">
        <f>F23+F24</f>
        <v>218096162</v>
      </c>
      <c r="G22" s="15">
        <f t="shared" ref="G22:J22" si="4">G23+G24</f>
        <v>225563458</v>
      </c>
      <c r="H22" s="15">
        <f t="shared" si="4"/>
        <v>195082565</v>
      </c>
      <c r="I22" s="15">
        <f t="shared" si="4"/>
        <v>213741890</v>
      </c>
      <c r="J22" s="15">
        <f t="shared" si="4"/>
        <v>228232758</v>
      </c>
    </row>
    <row r="23" spans="1:10" s="1" customFormat="1" ht="18.75" x14ac:dyDescent="0.3">
      <c r="A23" s="20" t="s">
        <v>9</v>
      </c>
      <c r="B23" s="20"/>
      <c r="C23" s="20"/>
      <c r="D23" s="20"/>
      <c r="E23" s="13" t="s">
        <v>10</v>
      </c>
      <c r="F23" s="15">
        <v>189564631</v>
      </c>
      <c r="G23" s="16">
        <v>218329629</v>
      </c>
      <c r="H23" s="15">
        <v>187865565</v>
      </c>
      <c r="I23" s="15">
        <v>205855090</v>
      </c>
      <c r="J23" s="15">
        <v>219825958</v>
      </c>
    </row>
    <row r="24" spans="1:10" s="1" customFormat="1" ht="18.75" x14ac:dyDescent="0.3">
      <c r="A24" s="20" t="s">
        <v>9</v>
      </c>
      <c r="B24" s="20"/>
      <c r="C24" s="20"/>
      <c r="D24" s="20"/>
      <c r="E24" s="13" t="s">
        <v>11</v>
      </c>
      <c r="F24" s="15">
        <v>28531531</v>
      </c>
      <c r="G24" s="16">
        <f>6906780+94355+44360+17822+170512</f>
        <v>7233829</v>
      </c>
      <c r="H24" s="15">
        <f>6977400+239600</f>
        <v>7217000</v>
      </c>
      <c r="I24" s="15">
        <f>7647200+239600</f>
        <v>7886800</v>
      </c>
      <c r="J24" s="15">
        <f>8167200+239600</f>
        <v>8406800</v>
      </c>
    </row>
    <row r="25" spans="1:10" s="1" customFormat="1" ht="37.5" x14ac:dyDescent="0.3">
      <c r="A25" s="21">
        <v>10</v>
      </c>
      <c r="B25" s="21"/>
      <c r="C25" s="21"/>
      <c r="D25" s="21"/>
      <c r="E25" s="12" t="s">
        <v>20</v>
      </c>
      <c r="F25" s="15">
        <f>F26+F27</f>
        <v>106894466</v>
      </c>
      <c r="G25" s="15">
        <f t="shared" ref="G25:J25" si="5">G26+G27</f>
        <v>140994860</v>
      </c>
      <c r="H25" s="15">
        <f t="shared" si="5"/>
        <v>154939400</v>
      </c>
      <c r="I25" s="15">
        <f t="shared" si="5"/>
        <v>169334170</v>
      </c>
      <c r="J25" s="15">
        <f t="shared" si="5"/>
        <v>170949500</v>
      </c>
    </row>
    <row r="26" spans="1:10" s="1" customFormat="1" ht="18.75" x14ac:dyDescent="0.3">
      <c r="A26" s="20" t="s">
        <v>9</v>
      </c>
      <c r="B26" s="20"/>
      <c r="C26" s="20"/>
      <c r="D26" s="20"/>
      <c r="E26" s="13" t="s">
        <v>10</v>
      </c>
      <c r="F26" s="15">
        <v>90215935</v>
      </c>
      <c r="G26" s="16">
        <v>123163207</v>
      </c>
      <c r="H26" s="15">
        <v>136230600</v>
      </c>
      <c r="I26" s="15">
        <v>149308800</v>
      </c>
      <c r="J26" s="15">
        <v>159461700</v>
      </c>
    </row>
    <row r="27" spans="1:10" s="1" customFormat="1" ht="18.75" x14ac:dyDescent="0.3">
      <c r="A27" s="20" t="s">
        <v>9</v>
      </c>
      <c r="B27" s="20"/>
      <c r="C27" s="20"/>
      <c r="D27" s="20"/>
      <c r="E27" s="13" t="s">
        <v>11</v>
      </c>
      <c r="F27" s="15">
        <v>16678531</v>
      </c>
      <c r="G27" s="16">
        <f>17396400+27378+118416+289459</f>
        <v>17831653</v>
      </c>
      <c r="H27" s="15">
        <f>8288900+10419900</f>
        <v>18708800</v>
      </c>
      <c r="I27" s="15">
        <f>9084600+10940770</f>
        <v>20025370</v>
      </c>
      <c r="J27" s="15">
        <v>11487800</v>
      </c>
    </row>
    <row r="28" spans="1:10" s="1" customFormat="1" ht="37.5" x14ac:dyDescent="0.3">
      <c r="A28" s="21">
        <v>11</v>
      </c>
      <c r="B28" s="21"/>
      <c r="C28" s="21"/>
      <c r="D28" s="21"/>
      <c r="E28" s="12" t="s">
        <v>21</v>
      </c>
      <c r="F28" s="15">
        <f>F29+F30</f>
        <v>66940003</v>
      </c>
      <c r="G28" s="15">
        <f t="shared" ref="G28:J28" si="6">G29+G30</f>
        <v>95015316</v>
      </c>
      <c r="H28" s="15">
        <f t="shared" si="6"/>
        <v>110239900</v>
      </c>
      <c r="I28" s="15">
        <f t="shared" si="6"/>
        <v>120756240</v>
      </c>
      <c r="J28" s="15">
        <f t="shared" si="6"/>
        <v>128912060</v>
      </c>
    </row>
    <row r="29" spans="1:10" s="1" customFormat="1" ht="18.75" x14ac:dyDescent="0.3">
      <c r="A29" s="20" t="s">
        <v>9</v>
      </c>
      <c r="B29" s="20"/>
      <c r="C29" s="20"/>
      <c r="D29" s="20"/>
      <c r="E29" s="13" t="s">
        <v>10</v>
      </c>
      <c r="F29" s="15">
        <v>59523222</v>
      </c>
      <c r="G29" s="16">
        <v>87814267</v>
      </c>
      <c r="H29" s="15">
        <v>102428200</v>
      </c>
      <c r="I29" s="15">
        <v>112261300</v>
      </c>
      <c r="J29" s="15">
        <v>119895100</v>
      </c>
    </row>
    <row r="30" spans="1:10" s="1" customFormat="1" ht="18.75" x14ac:dyDescent="0.3">
      <c r="A30" s="20" t="s">
        <v>9</v>
      </c>
      <c r="B30" s="20"/>
      <c r="C30" s="20"/>
      <c r="D30" s="20"/>
      <c r="E30" s="13" t="s">
        <v>11</v>
      </c>
      <c r="F30" s="15">
        <v>7416781</v>
      </c>
      <c r="G30" s="16">
        <f>6171703+912143+117203</f>
        <v>7201049</v>
      </c>
      <c r="H30" s="15">
        <f>5929700+1882000</f>
        <v>7811700</v>
      </c>
      <c r="I30" s="15">
        <f>6499000+3996940-2001000</f>
        <v>8494940</v>
      </c>
      <c r="J30" s="15">
        <f>6940900+5135160-3059100</f>
        <v>9016960</v>
      </c>
    </row>
    <row r="31" spans="1:10" s="1" customFormat="1" ht="37.5" x14ac:dyDescent="0.3">
      <c r="A31" s="22">
        <v>12</v>
      </c>
      <c r="B31" s="23"/>
      <c r="C31" s="23"/>
      <c r="D31" s="24"/>
      <c r="E31" s="12" t="s">
        <v>36</v>
      </c>
      <c r="F31" s="15">
        <f>F32+F33</f>
        <v>398865574</v>
      </c>
      <c r="G31" s="16"/>
      <c r="H31" s="15"/>
      <c r="I31" s="15"/>
      <c r="J31" s="15"/>
    </row>
    <row r="32" spans="1:10" s="1" customFormat="1" ht="18.75" x14ac:dyDescent="0.3">
      <c r="A32" s="20" t="s">
        <v>9</v>
      </c>
      <c r="B32" s="20"/>
      <c r="C32" s="20"/>
      <c r="D32" s="20"/>
      <c r="E32" s="13" t="s">
        <v>10</v>
      </c>
      <c r="F32" s="15">
        <v>262629061</v>
      </c>
      <c r="G32" s="16"/>
      <c r="H32" s="15"/>
      <c r="I32" s="15"/>
      <c r="J32" s="15"/>
    </row>
    <row r="33" spans="1:10" s="1" customFormat="1" ht="18.75" x14ac:dyDescent="0.3">
      <c r="A33" s="20" t="s">
        <v>9</v>
      </c>
      <c r="B33" s="20"/>
      <c r="C33" s="20"/>
      <c r="D33" s="20"/>
      <c r="E33" s="13" t="s">
        <v>11</v>
      </c>
      <c r="F33" s="15">
        <v>136236513</v>
      </c>
      <c r="G33" s="17"/>
      <c r="H33" s="18"/>
      <c r="I33" s="18"/>
      <c r="J33" s="18"/>
    </row>
    <row r="34" spans="1:10" s="1" customFormat="1" ht="37.5" x14ac:dyDescent="0.3">
      <c r="A34" s="21">
        <v>12</v>
      </c>
      <c r="B34" s="21"/>
      <c r="C34" s="21"/>
      <c r="D34" s="21"/>
      <c r="E34" s="12" t="s">
        <v>22</v>
      </c>
      <c r="F34" s="15">
        <f>F35+F36</f>
        <v>0</v>
      </c>
      <c r="G34" s="15">
        <f t="shared" ref="G34:J34" si="7">G35+G36</f>
        <v>56691544</v>
      </c>
      <c r="H34" s="15">
        <f t="shared" si="7"/>
        <v>60311000</v>
      </c>
      <c r="I34" s="15">
        <f t="shared" si="7"/>
        <v>66100800</v>
      </c>
      <c r="J34" s="15">
        <f t="shared" si="7"/>
        <v>70595700</v>
      </c>
    </row>
    <row r="35" spans="1:10" s="1" customFormat="1" ht="18.75" x14ac:dyDescent="0.3">
      <c r="A35" s="20" t="s">
        <v>9</v>
      </c>
      <c r="B35" s="20"/>
      <c r="C35" s="20"/>
      <c r="D35" s="20"/>
      <c r="E35" s="13" t="s">
        <v>10</v>
      </c>
      <c r="F35" s="19"/>
      <c r="G35" s="16">
        <v>25382295</v>
      </c>
      <c r="H35" s="15">
        <v>27167600</v>
      </c>
      <c r="I35" s="15">
        <v>29775600</v>
      </c>
      <c r="J35" s="15">
        <v>31800400</v>
      </c>
    </row>
    <row r="36" spans="1:10" s="1" customFormat="1" ht="18.75" x14ac:dyDescent="0.3">
      <c r="A36" s="20" t="s">
        <v>9</v>
      </c>
      <c r="B36" s="20"/>
      <c r="C36" s="20"/>
      <c r="D36" s="20"/>
      <c r="E36" s="13" t="s">
        <v>11</v>
      </c>
      <c r="F36" s="19"/>
      <c r="G36" s="16">
        <v>31309249</v>
      </c>
      <c r="H36" s="15">
        <v>33143400</v>
      </c>
      <c r="I36" s="15">
        <v>36325200</v>
      </c>
      <c r="J36" s="15">
        <v>38795300</v>
      </c>
    </row>
    <row r="37" spans="1:10" s="1" customFormat="1" ht="37.5" x14ac:dyDescent="0.3">
      <c r="A37" s="21">
        <v>14</v>
      </c>
      <c r="B37" s="21"/>
      <c r="C37" s="21"/>
      <c r="D37" s="21"/>
      <c r="E37" s="12" t="s">
        <v>23</v>
      </c>
      <c r="F37" s="15">
        <f>F38+F39</f>
        <v>0</v>
      </c>
      <c r="G37" s="15">
        <f t="shared" ref="G37:J37" si="8">G38+G39</f>
        <v>396046722</v>
      </c>
      <c r="H37" s="15">
        <f t="shared" si="8"/>
        <v>462283900</v>
      </c>
      <c r="I37" s="15">
        <f t="shared" si="8"/>
        <v>506604700</v>
      </c>
      <c r="J37" s="15">
        <f t="shared" si="8"/>
        <v>541277900</v>
      </c>
    </row>
    <row r="38" spans="1:10" s="1" customFormat="1" ht="18.75" x14ac:dyDescent="0.3">
      <c r="A38" s="20" t="s">
        <v>9</v>
      </c>
      <c r="B38" s="20"/>
      <c r="C38" s="20"/>
      <c r="D38" s="20"/>
      <c r="E38" s="13" t="s">
        <v>10</v>
      </c>
      <c r="F38" s="15"/>
      <c r="G38" s="16">
        <v>250760304</v>
      </c>
      <c r="H38" s="15">
        <v>288945200</v>
      </c>
      <c r="I38" s="15">
        <v>316683900</v>
      </c>
      <c r="J38" s="15">
        <v>338218400</v>
      </c>
    </row>
    <row r="39" spans="1:10" s="1" customFormat="1" ht="18.75" x14ac:dyDescent="0.3">
      <c r="A39" s="20" t="s">
        <v>9</v>
      </c>
      <c r="B39" s="20"/>
      <c r="C39" s="20"/>
      <c r="D39" s="20"/>
      <c r="E39" s="13" t="s">
        <v>11</v>
      </c>
      <c r="F39" s="15"/>
      <c r="G39" s="16">
        <v>145286418</v>
      </c>
      <c r="H39" s="15">
        <v>173338700</v>
      </c>
      <c r="I39" s="15">
        <v>189920800</v>
      </c>
      <c r="J39" s="15">
        <v>203059500</v>
      </c>
    </row>
    <row r="40" spans="1:10" s="1" customFormat="1" ht="56.25" x14ac:dyDescent="0.3">
      <c r="A40" s="21">
        <v>15</v>
      </c>
      <c r="B40" s="21"/>
      <c r="C40" s="21"/>
      <c r="D40" s="21"/>
      <c r="E40" s="12" t="s">
        <v>24</v>
      </c>
      <c r="F40" s="15">
        <f>F41+F42</f>
        <v>99619838</v>
      </c>
      <c r="G40" s="15">
        <f t="shared" ref="G40:J40" si="9">G41+G42</f>
        <v>264915173</v>
      </c>
      <c r="H40" s="15">
        <f t="shared" si="9"/>
        <v>99094200</v>
      </c>
      <c r="I40" s="15">
        <f t="shared" si="9"/>
        <v>108607100</v>
      </c>
      <c r="J40" s="15">
        <f t="shared" si="9"/>
        <v>115992500</v>
      </c>
    </row>
    <row r="41" spans="1:10" s="1" customFormat="1" ht="18.75" x14ac:dyDescent="0.3">
      <c r="A41" s="20" t="s">
        <v>9</v>
      </c>
      <c r="B41" s="20"/>
      <c r="C41" s="20"/>
      <c r="D41" s="20"/>
      <c r="E41" s="13" t="s">
        <v>10</v>
      </c>
      <c r="F41" s="15">
        <v>2215397</v>
      </c>
      <c r="G41" s="16">
        <v>3464607</v>
      </c>
      <c r="H41" s="15">
        <v>3755700</v>
      </c>
      <c r="I41" s="15">
        <v>4116100</v>
      </c>
      <c r="J41" s="15">
        <v>4396100</v>
      </c>
    </row>
    <row r="42" spans="1:10" s="1" customFormat="1" ht="18.75" x14ac:dyDescent="0.3">
      <c r="A42" s="20" t="s">
        <v>9</v>
      </c>
      <c r="B42" s="20"/>
      <c r="C42" s="20"/>
      <c r="D42" s="20"/>
      <c r="E42" s="13" t="s">
        <v>11</v>
      </c>
      <c r="F42" s="15">
        <v>97404441</v>
      </c>
      <c r="G42" s="16">
        <v>261450566</v>
      </c>
      <c r="H42" s="15">
        <v>95338500</v>
      </c>
      <c r="I42" s="15">
        <v>104491000</v>
      </c>
      <c r="J42" s="15">
        <v>111596400</v>
      </c>
    </row>
    <row r="43" spans="1:10" s="1" customFormat="1" ht="37.5" x14ac:dyDescent="0.3">
      <c r="A43" s="21">
        <v>16</v>
      </c>
      <c r="B43" s="21"/>
      <c r="C43" s="21"/>
      <c r="D43" s="21"/>
      <c r="E43" s="12" t="s">
        <v>25</v>
      </c>
      <c r="F43" s="15">
        <f>F44+F45</f>
        <v>4313218</v>
      </c>
      <c r="G43" s="15">
        <f t="shared" ref="G43:J43" si="10">G44+G45</f>
        <v>7486615</v>
      </c>
      <c r="H43" s="15">
        <f t="shared" si="10"/>
        <v>8154500</v>
      </c>
      <c r="I43" s="15">
        <f t="shared" si="10"/>
        <v>8937400</v>
      </c>
      <c r="J43" s="15">
        <f t="shared" si="10"/>
        <v>9545000</v>
      </c>
    </row>
    <row r="44" spans="1:10" s="1" customFormat="1" ht="18.75" x14ac:dyDescent="0.3">
      <c r="A44" s="20" t="s">
        <v>9</v>
      </c>
      <c r="B44" s="20"/>
      <c r="C44" s="20"/>
      <c r="D44" s="20"/>
      <c r="E44" s="13" t="s">
        <v>10</v>
      </c>
      <c r="F44" s="15">
        <v>3976518</v>
      </c>
      <c r="G44" s="16">
        <v>6735615</v>
      </c>
      <c r="H44" s="15">
        <v>7301400</v>
      </c>
      <c r="I44" s="15">
        <v>8002400</v>
      </c>
      <c r="J44" s="15">
        <v>8546500</v>
      </c>
    </row>
    <row r="45" spans="1:10" s="1" customFormat="1" ht="18.75" x14ac:dyDescent="0.3">
      <c r="A45" s="20" t="s">
        <v>9</v>
      </c>
      <c r="B45" s="20"/>
      <c r="C45" s="20"/>
      <c r="D45" s="20"/>
      <c r="E45" s="13" t="s">
        <v>11</v>
      </c>
      <c r="F45" s="15">
        <v>336700</v>
      </c>
      <c r="G45" s="16">
        <v>751000</v>
      </c>
      <c r="H45" s="15">
        <v>853100</v>
      </c>
      <c r="I45" s="15">
        <v>935000</v>
      </c>
      <c r="J45" s="15">
        <v>998500</v>
      </c>
    </row>
    <row r="46" spans="1:10" s="1" customFormat="1" ht="37.5" x14ac:dyDescent="0.3">
      <c r="A46" s="21">
        <v>19</v>
      </c>
      <c r="B46" s="21"/>
      <c r="C46" s="21"/>
      <c r="D46" s="21"/>
      <c r="E46" s="12" t="s">
        <v>26</v>
      </c>
      <c r="F46" s="15">
        <f>F47+F48</f>
        <v>73514371</v>
      </c>
      <c r="G46" s="15">
        <f>G47+G48</f>
        <v>58195084</v>
      </c>
      <c r="H46" s="15">
        <f>H47+H48</f>
        <v>124589300</v>
      </c>
      <c r="I46" s="15">
        <f>I47+I48</f>
        <v>123413500</v>
      </c>
      <c r="J46" s="15">
        <f>J47+J48</f>
        <v>131200100</v>
      </c>
    </row>
    <row r="47" spans="1:10" s="1" customFormat="1" ht="18.75" x14ac:dyDescent="0.3">
      <c r="A47" s="20" t="s">
        <v>9</v>
      </c>
      <c r="B47" s="20"/>
      <c r="C47" s="20"/>
      <c r="D47" s="20"/>
      <c r="E47" s="13" t="s">
        <v>10</v>
      </c>
      <c r="F47" s="15">
        <v>73483471</v>
      </c>
      <c r="G47" s="16">
        <v>58096583</v>
      </c>
      <c r="H47" s="15">
        <v>124589300</v>
      </c>
      <c r="I47" s="15">
        <v>123413500</v>
      </c>
      <c r="J47" s="15">
        <v>131200100</v>
      </c>
    </row>
    <row r="48" spans="1:10" s="1" customFormat="1" ht="18.75" x14ac:dyDescent="0.3">
      <c r="A48" s="20" t="s">
        <v>9</v>
      </c>
      <c r="B48" s="20"/>
      <c r="C48" s="20"/>
      <c r="D48" s="20"/>
      <c r="E48" s="13" t="s">
        <v>11</v>
      </c>
      <c r="F48" s="15">
        <v>30900</v>
      </c>
      <c r="G48" s="16">
        <f>36000+62501</f>
        <v>98501</v>
      </c>
      <c r="H48" s="15"/>
      <c r="I48" s="15"/>
      <c r="J48" s="15"/>
    </row>
    <row r="49" spans="1:10" s="1" customFormat="1" ht="18.75" x14ac:dyDescent="0.3">
      <c r="A49" s="21">
        <v>27</v>
      </c>
      <c r="B49" s="21"/>
      <c r="C49" s="21"/>
      <c r="D49" s="21"/>
      <c r="E49" s="13" t="s">
        <v>27</v>
      </c>
      <c r="F49" s="15">
        <f>F50+F51</f>
        <v>7783106</v>
      </c>
      <c r="G49" s="15">
        <f t="shared" ref="G49:J49" si="11">G50+G51</f>
        <v>9886267</v>
      </c>
      <c r="H49" s="15">
        <f t="shared" si="11"/>
        <v>11069400</v>
      </c>
      <c r="I49" s="15">
        <f t="shared" si="11"/>
        <v>12132100</v>
      </c>
      <c r="J49" s="15">
        <f t="shared" si="11"/>
        <v>12957000</v>
      </c>
    </row>
    <row r="50" spans="1:10" s="1" customFormat="1" ht="18.75" x14ac:dyDescent="0.3">
      <c r="A50" s="20" t="s">
        <v>9</v>
      </c>
      <c r="B50" s="20"/>
      <c r="C50" s="20"/>
      <c r="D50" s="20"/>
      <c r="E50" s="13" t="s">
        <v>10</v>
      </c>
      <c r="F50" s="15">
        <v>6749175</v>
      </c>
      <c r="G50" s="16">
        <v>8486267</v>
      </c>
      <c r="H50" s="15">
        <v>10757900</v>
      </c>
      <c r="I50" s="15">
        <v>11790700</v>
      </c>
      <c r="J50" s="15">
        <v>12592500</v>
      </c>
    </row>
    <row r="51" spans="1:10" s="1" customFormat="1" ht="18.75" x14ac:dyDescent="0.3">
      <c r="A51" s="20" t="s">
        <v>9</v>
      </c>
      <c r="B51" s="20"/>
      <c r="C51" s="20"/>
      <c r="D51" s="20"/>
      <c r="E51" s="13" t="s">
        <v>11</v>
      </c>
      <c r="F51" s="15">
        <v>1033931</v>
      </c>
      <c r="G51" s="16">
        <v>1400000</v>
      </c>
      <c r="H51" s="15">
        <v>311500</v>
      </c>
      <c r="I51" s="15">
        <v>341400</v>
      </c>
      <c r="J51" s="15">
        <v>364500</v>
      </c>
    </row>
    <row r="52" spans="1:10" s="1" customFormat="1" ht="37.5" x14ac:dyDescent="0.3">
      <c r="A52" s="21">
        <v>28</v>
      </c>
      <c r="B52" s="21"/>
      <c r="C52" s="21"/>
      <c r="D52" s="21"/>
      <c r="E52" s="12" t="s">
        <v>28</v>
      </c>
      <c r="F52" s="15">
        <f>F53+F54</f>
        <v>5520339</v>
      </c>
      <c r="G52" s="15">
        <f t="shared" ref="G52:J52" si="12">G53+G54</f>
        <v>9233524</v>
      </c>
      <c r="H52" s="15">
        <f t="shared" si="12"/>
        <v>7337100</v>
      </c>
      <c r="I52" s="15">
        <f t="shared" si="12"/>
        <v>8084800</v>
      </c>
      <c r="J52" s="15">
        <f t="shared" si="12"/>
        <v>8608400</v>
      </c>
    </row>
    <row r="53" spans="1:10" s="1" customFormat="1" ht="18.75" x14ac:dyDescent="0.3">
      <c r="A53" s="20" t="s">
        <v>9</v>
      </c>
      <c r="B53" s="20"/>
      <c r="C53" s="20"/>
      <c r="D53" s="20"/>
      <c r="E53" s="13" t="s">
        <v>10</v>
      </c>
      <c r="F53" s="15">
        <v>4756241</v>
      </c>
      <c r="G53" s="16">
        <v>5984385</v>
      </c>
      <c r="H53" s="15">
        <v>6487100</v>
      </c>
      <c r="I53" s="15">
        <v>7109800</v>
      </c>
      <c r="J53" s="15">
        <v>7593400</v>
      </c>
    </row>
    <row r="54" spans="1:10" s="1" customFormat="1" ht="18.75" x14ac:dyDescent="0.3">
      <c r="A54" s="20" t="s">
        <v>9</v>
      </c>
      <c r="B54" s="20"/>
      <c r="C54" s="20"/>
      <c r="D54" s="20"/>
      <c r="E54" s="13" t="s">
        <v>11</v>
      </c>
      <c r="F54" s="15">
        <v>764098</v>
      </c>
      <c r="G54" s="16">
        <v>3249139</v>
      </c>
      <c r="H54" s="15">
        <v>850000</v>
      </c>
      <c r="I54" s="15">
        <v>975000</v>
      </c>
      <c r="J54" s="15">
        <v>1015000</v>
      </c>
    </row>
    <row r="55" spans="1:10" s="1" customFormat="1" ht="37.5" x14ac:dyDescent="0.3">
      <c r="A55" s="21">
        <v>36</v>
      </c>
      <c r="B55" s="21"/>
      <c r="C55" s="21"/>
      <c r="D55" s="21"/>
      <c r="E55" s="12" t="s">
        <v>29</v>
      </c>
      <c r="F55" s="15">
        <f>F56+F57</f>
        <v>2880250</v>
      </c>
      <c r="G55" s="15">
        <f t="shared" ref="G55:J55" si="13">G56+G57</f>
        <v>5364525</v>
      </c>
      <c r="H55" s="15">
        <f t="shared" si="13"/>
        <v>8048400</v>
      </c>
      <c r="I55" s="15">
        <f t="shared" si="13"/>
        <v>8821000</v>
      </c>
      <c r="J55" s="15">
        <f t="shared" si="13"/>
        <v>9420800</v>
      </c>
    </row>
    <row r="56" spans="1:10" s="1" customFormat="1" ht="18.75" x14ac:dyDescent="0.3">
      <c r="A56" s="20" t="s">
        <v>9</v>
      </c>
      <c r="B56" s="20"/>
      <c r="C56" s="20"/>
      <c r="D56" s="20"/>
      <c r="E56" s="13" t="s">
        <v>10</v>
      </c>
      <c r="F56" s="15">
        <v>2792625</v>
      </c>
      <c r="G56" s="16">
        <v>5014525</v>
      </c>
      <c r="H56" s="15">
        <v>7669000</v>
      </c>
      <c r="I56" s="15">
        <v>8405200</v>
      </c>
      <c r="J56" s="15">
        <v>8976800</v>
      </c>
    </row>
    <row r="57" spans="1:10" s="1" customFormat="1" ht="18.75" x14ac:dyDescent="0.3">
      <c r="A57" s="20" t="s">
        <v>9</v>
      </c>
      <c r="B57" s="20"/>
      <c r="C57" s="20"/>
      <c r="D57" s="20"/>
      <c r="E57" s="13" t="s">
        <v>11</v>
      </c>
      <c r="F57" s="15">
        <v>87625</v>
      </c>
      <c r="G57" s="16">
        <v>350000</v>
      </c>
      <c r="H57" s="15">
        <v>379400</v>
      </c>
      <c r="I57" s="15">
        <v>415800</v>
      </c>
      <c r="J57" s="15">
        <v>444000</v>
      </c>
    </row>
    <row r="58" spans="1:10" s="1" customFormat="1" ht="18.75" x14ac:dyDescent="0.3">
      <c r="A58" s="21">
        <v>37</v>
      </c>
      <c r="B58" s="21"/>
      <c r="C58" s="21"/>
      <c r="D58" s="21"/>
      <c r="E58" s="13" t="s">
        <v>30</v>
      </c>
      <c r="F58" s="15">
        <f>F59+F60</f>
        <v>78574487</v>
      </c>
      <c r="G58" s="15">
        <f t="shared" ref="G58:J58" si="14">G59+G60</f>
        <v>86915885</v>
      </c>
      <c r="H58" s="15">
        <f t="shared" si="14"/>
        <v>132134288</v>
      </c>
      <c r="I58" s="15">
        <f t="shared" si="14"/>
        <v>154684577</v>
      </c>
      <c r="J58" s="15">
        <f t="shared" si="14"/>
        <v>192610801</v>
      </c>
    </row>
    <row r="59" spans="1:10" s="1" customFormat="1" ht="18.75" x14ac:dyDescent="0.3">
      <c r="A59" s="20" t="s">
        <v>9</v>
      </c>
      <c r="B59" s="20"/>
      <c r="C59" s="20"/>
      <c r="D59" s="20"/>
      <c r="E59" s="13" t="s">
        <v>10</v>
      </c>
      <c r="F59" s="15">
        <v>78574487</v>
      </c>
      <c r="G59" s="16">
        <v>86915885</v>
      </c>
      <c r="H59" s="15">
        <f>133334600-1200312</f>
        <v>132134288</v>
      </c>
      <c r="I59" s="15">
        <f>158985100-4300523</f>
        <v>154684577</v>
      </c>
      <c r="J59" s="15">
        <f>178571600+14039201</f>
        <v>192610801</v>
      </c>
    </row>
    <row r="60" spans="1:10" s="1" customFormat="1" ht="18.75" x14ac:dyDescent="0.3">
      <c r="A60" s="20" t="s">
        <v>9</v>
      </c>
      <c r="B60" s="20"/>
      <c r="C60" s="20"/>
      <c r="D60" s="20"/>
      <c r="E60" s="13" t="s">
        <v>11</v>
      </c>
      <c r="F60" s="15"/>
      <c r="G60" s="16"/>
      <c r="H60" s="15"/>
      <c r="I60" s="15"/>
      <c r="J60" s="15"/>
    </row>
    <row r="61" spans="1:10" s="1" customFormat="1" ht="18.75" x14ac:dyDescent="0.3">
      <c r="A61" s="20" t="s">
        <v>9</v>
      </c>
      <c r="B61" s="20"/>
      <c r="C61" s="20"/>
      <c r="D61" s="20"/>
      <c r="E61" s="13" t="s">
        <v>15</v>
      </c>
      <c r="F61" s="15">
        <f>F62+F63</f>
        <v>2624249596</v>
      </c>
      <c r="G61" s="15">
        <f t="shared" ref="G61:J61" si="15">G62+G63</f>
        <v>3361141778</v>
      </c>
      <c r="H61" s="15">
        <f t="shared" si="15"/>
        <v>3547754530</v>
      </c>
      <c r="I61" s="15">
        <f t="shared" si="15"/>
        <v>3910188745</v>
      </c>
      <c r="J61" s="15">
        <f t="shared" si="15"/>
        <v>4136692248</v>
      </c>
    </row>
    <row r="62" spans="1:10" s="1" customFormat="1" ht="18.75" x14ac:dyDescent="0.3">
      <c r="A62" s="20" t="s">
        <v>9</v>
      </c>
      <c r="B62" s="20"/>
      <c r="C62" s="20"/>
      <c r="D62" s="20"/>
      <c r="E62" s="13" t="s">
        <v>10</v>
      </c>
      <c r="F62" s="15">
        <f>F14+F17+F20+F23+F26+F29+F35+F38+F41+F44+F47+F50+F53+F56+F59+F32</f>
        <v>2161724817</v>
      </c>
      <c r="G62" s="15">
        <f t="shared" ref="G62:J62" si="16">G14+G17+G20+G23+G26+G29+G35+G38+G41+G44+G47+G50+G53+G56+G59</f>
        <v>2668969831</v>
      </c>
      <c r="H62" s="15">
        <f t="shared" si="16"/>
        <v>2964416950</v>
      </c>
      <c r="I62" s="15">
        <f t="shared" si="16"/>
        <v>3245110004</v>
      </c>
      <c r="J62" s="15">
        <f t="shared" si="16"/>
        <v>3492145856</v>
      </c>
    </row>
    <row r="63" spans="1:10" s="1" customFormat="1" ht="18.75" x14ac:dyDescent="0.3">
      <c r="A63" s="20" t="s">
        <v>9</v>
      </c>
      <c r="B63" s="20"/>
      <c r="C63" s="20"/>
      <c r="D63" s="20"/>
      <c r="E63" s="13" t="s">
        <v>11</v>
      </c>
      <c r="F63" s="15">
        <f>F15+F18+F21+F24+F27+F30+F36+F39+F42+F45+F48+F51+F54+F57+F60+F33</f>
        <v>462524779</v>
      </c>
      <c r="G63" s="15">
        <f t="shared" ref="G63:J63" si="17">G15+G18+G21+G24+G27+G30+G36+G39+G42+G45+G48+G51+G54+G57+G60</f>
        <v>692171947</v>
      </c>
      <c r="H63" s="15">
        <f t="shared" si="17"/>
        <v>583337580</v>
      </c>
      <c r="I63" s="15">
        <f t="shared" si="17"/>
        <v>665078741</v>
      </c>
      <c r="J63" s="15">
        <f t="shared" si="17"/>
        <v>644546392</v>
      </c>
    </row>
    <row r="64" spans="1:10" s="5" customFormat="1" ht="18.75" x14ac:dyDescent="0.3"/>
    <row r="65" spans="5:9" s="5" customFormat="1" ht="18.75" x14ac:dyDescent="0.3"/>
    <row r="66" spans="5:9" s="5" customFormat="1" ht="18.75" x14ac:dyDescent="0.3">
      <c r="E66" s="14" t="s">
        <v>45</v>
      </c>
      <c r="I66" s="5" t="s">
        <v>46</v>
      </c>
    </row>
  </sheetData>
  <mergeCells count="55">
    <mergeCell ref="A17:D17"/>
    <mergeCell ref="A7:J7"/>
    <mergeCell ref="A11:D11"/>
    <mergeCell ref="A12:D12"/>
    <mergeCell ref="A13:D13"/>
    <mergeCell ref="A14:D14"/>
    <mergeCell ref="A15:D15"/>
    <mergeCell ref="A16:D16"/>
    <mergeCell ref="A8:D8"/>
    <mergeCell ref="A63:D63"/>
    <mergeCell ref="A18:D18"/>
    <mergeCell ref="A19:D19"/>
    <mergeCell ref="A20:D20"/>
    <mergeCell ref="A21:D21"/>
    <mergeCell ref="A61:D61"/>
    <mergeCell ref="A62:D62"/>
    <mergeCell ref="A22:D22"/>
    <mergeCell ref="A23:D23"/>
    <mergeCell ref="A24:D24"/>
    <mergeCell ref="A39:D39"/>
    <mergeCell ref="A40:D40"/>
    <mergeCell ref="A49:D49"/>
    <mergeCell ref="A25:D25"/>
    <mergeCell ref="A26:D26"/>
    <mergeCell ref="A27:D27"/>
    <mergeCell ref="A28:D28"/>
    <mergeCell ref="A29:D29"/>
    <mergeCell ref="A30:D30"/>
    <mergeCell ref="A34:D34"/>
    <mergeCell ref="A35:D35"/>
    <mergeCell ref="A31:D31"/>
    <mergeCell ref="A32:D32"/>
    <mergeCell ref="A33:D33"/>
    <mergeCell ref="A36:D36"/>
    <mergeCell ref="A37:D37"/>
    <mergeCell ref="A38:D38"/>
    <mergeCell ref="A41:D41"/>
    <mergeCell ref="A42:D42"/>
    <mergeCell ref="A43:D43"/>
    <mergeCell ref="A44:D44"/>
    <mergeCell ref="A45:D45"/>
    <mergeCell ref="A46:D46"/>
    <mergeCell ref="A47:D47"/>
    <mergeCell ref="A48:D48"/>
    <mergeCell ref="A50:D50"/>
    <mergeCell ref="A51:D51"/>
    <mergeCell ref="A52:D52"/>
    <mergeCell ref="A53:D53"/>
    <mergeCell ref="A59:D59"/>
    <mergeCell ref="A60:D60"/>
    <mergeCell ref="A54:D54"/>
    <mergeCell ref="A55:D55"/>
    <mergeCell ref="A56:D56"/>
    <mergeCell ref="A57:D57"/>
    <mergeCell ref="A58:D58"/>
  </mergeCells>
  <pageMargins left="0.7" right="0.7" top="0.75" bottom="0.75" header="0.3" footer="0.3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Ліщук Петро Андрійович</dc:creator>
  <cp:lastModifiedBy>Мот Поліна Сергіївна</cp:lastModifiedBy>
  <cp:lastPrinted>2021-08-11T11:33:02Z</cp:lastPrinted>
  <dcterms:created xsi:type="dcterms:W3CDTF">2021-07-21T08:05:08Z</dcterms:created>
  <dcterms:modified xsi:type="dcterms:W3CDTF">2021-08-19T10:20:36Z</dcterms:modified>
</cp:coreProperties>
</file>