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JET\2022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Print_Titles" localSheetId="0">Sheet1!$12:$13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J31" i="1" l="1"/>
  <c r="I31" i="1"/>
  <c r="J25" i="1" l="1"/>
  <c r="I25" i="1"/>
  <c r="H25" i="1"/>
  <c r="J16" i="1"/>
  <c r="I16" i="1"/>
  <c r="H16" i="1"/>
  <c r="H31" i="1" l="1"/>
  <c r="I28" i="1"/>
  <c r="H28" i="1"/>
  <c r="J19" i="1"/>
  <c r="I19" i="1"/>
  <c r="H19" i="1"/>
  <c r="H37" i="1" l="1"/>
  <c r="J34" i="1" l="1"/>
  <c r="J33" i="1"/>
  <c r="I34" i="1"/>
  <c r="I33" i="1"/>
  <c r="H34" i="1"/>
  <c r="H33" i="1"/>
  <c r="J40" i="1" l="1"/>
  <c r="I40" i="1"/>
  <c r="H40" i="1"/>
  <c r="J47" i="1" l="1"/>
  <c r="I47" i="1"/>
  <c r="H47" i="1"/>
  <c r="G47" i="1"/>
  <c r="J46" i="1"/>
  <c r="I46" i="1"/>
  <c r="H46" i="1"/>
  <c r="G46" i="1"/>
  <c r="F47" i="1"/>
  <c r="F46" i="1"/>
  <c r="F45" i="1" s="1"/>
  <c r="J41" i="1"/>
  <c r="I41" i="1"/>
  <c r="H41" i="1"/>
  <c r="G41" i="1"/>
  <c r="F41" i="1"/>
  <c r="J38" i="1"/>
  <c r="I38" i="1"/>
  <c r="H38" i="1"/>
  <c r="G38" i="1"/>
  <c r="F38" i="1"/>
  <c r="J35" i="1"/>
  <c r="I35" i="1"/>
  <c r="H35" i="1"/>
  <c r="G35" i="1"/>
  <c r="F35" i="1"/>
  <c r="J32" i="1"/>
  <c r="I32" i="1"/>
  <c r="H32" i="1"/>
  <c r="G32" i="1"/>
  <c r="F32" i="1"/>
  <c r="J29" i="1"/>
  <c r="I29" i="1"/>
  <c r="H29" i="1"/>
  <c r="G29" i="1"/>
  <c r="F29" i="1"/>
  <c r="J26" i="1"/>
  <c r="I26" i="1"/>
  <c r="H26" i="1"/>
  <c r="G26" i="1"/>
  <c r="F26" i="1"/>
  <c r="J23" i="1"/>
  <c r="I23" i="1"/>
  <c r="H23" i="1"/>
  <c r="G23" i="1"/>
  <c r="F23" i="1"/>
  <c r="J20" i="1"/>
  <c r="I20" i="1"/>
  <c r="H20" i="1"/>
  <c r="G20" i="1"/>
  <c r="F20" i="1"/>
  <c r="J17" i="1"/>
  <c r="I17" i="1"/>
  <c r="H17" i="1"/>
  <c r="G17" i="1"/>
  <c r="F17" i="1"/>
  <c r="J14" i="1"/>
  <c r="I14" i="1"/>
  <c r="H14" i="1"/>
  <c r="G14" i="1"/>
  <c r="F14" i="1"/>
  <c r="H45" i="1" l="1"/>
  <c r="J45" i="1"/>
  <c r="I45" i="1"/>
  <c r="G45" i="1"/>
</calcChain>
</file>

<file path=xl/sharedStrings.xml><?xml version="1.0" encoding="utf-8"?>
<sst xmlns="http://schemas.openxmlformats.org/spreadsheetml/2006/main" count="93" uniqueCount="52">
  <si>
    <t>(код бюджету)</t>
  </si>
  <si>
    <t>(грн)</t>
  </si>
  <si>
    <t>Найменування показника</t>
  </si>
  <si>
    <t>1</t>
  </si>
  <si>
    <t>2</t>
  </si>
  <si>
    <t>3</t>
  </si>
  <si>
    <t>4</t>
  </si>
  <si>
    <t>5</t>
  </si>
  <si>
    <t>6</t>
  </si>
  <si>
    <t>7</t>
  </si>
  <si>
    <t>X</t>
  </si>
  <si>
    <t>загальний фонд</t>
  </si>
  <si>
    <t>спеціальний фонд</t>
  </si>
  <si>
    <t>Код</t>
  </si>
  <si>
    <t>УСЬОГО, у тому числі:</t>
  </si>
  <si>
    <t>Додаток 7</t>
  </si>
  <si>
    <r>
      <rPr>
        <b/>
        <sz val="14"/>
        <rFont val="Times New Roman"/>
        <family val="1"/>
        <charset val="204"/>
      </rPr>
      <t>за Типовою програмною класифікацією видатків та кредитування місцевого бюджету</t>
    </r>
  </si>
  <si>
    <t>0100</t>
  </si>
  <si>
    <t>Державне управління, у тому числі:</t>
  </si>
  <si>
    <t>1000</t>
  </si>
  <si>
    <t>Освіта, у тому числі:</t>
  </si>
  <si>
    <t>2000</t>
  </si>
  <si>
    <t>Охорона здоров’я, у тому числі:</t>
  </si>
  <si>
    <t>3000</t>
  </si>
  <si>
    <t>Соціальний захист та соціальне забезпечення, у тому числі:</t>
  </si>
  <si>
    <t>4000</t>
  </si>
  <si>
    <t>Культура і мистецтво, у тому числі:</t>
  </si>
  <si>
    <t>5000</t>
  </si>
  <si>
    <t>Фізична культура і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</si>
  <si>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</si>
  <si>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</si>
  <si>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</si>
  <si>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</si>
  <si>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r>
      <t>8000</t>
    </r>
    <r>
      <rPr>
        <vertAlign val="superscript"/>
        <sz val="14"/>
        <rFont val="Times New Roman"/>
        <family val="1"/>
        <charset val="204"/>
      </rPr>
      <t>1</t>
    </r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</si>
  <si>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</si>
  <si>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</si>
  <si>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</si>
  <si>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</si>
  <si>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</si>
  <si>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</si>
  <si>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Без урахування розділу «Кредитування» (код Типової програмної класифікації видатків та кредитування 8800).</t>
    </r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</si>
  <si>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</si>
  <si>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</si>
  <si>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</si>
  <si>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</si>
  <si>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</si>
  <si>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Граничні показники видатків бюджету Хмельницької міської територіальної громади</t>
  </si>
  <si>
    <t xml:space="preserve">до Прогнозу бюджету </t>
  </si>
  <si>
    <t xml:space="preserve">Хмельницької міської територіальної громади </t>
  </si>
  <si>
    <t xml:space="preserve">на 2022 - 2024 роки </t>
  </si>
  <si>
    <t xml:space="preserve">Заступник начальника фінансового управління </t>
  </si>
  <si>
    <t xml:space="preserve">П. МОТ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</si>
</sst>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indent="1"/>
    </xf>
    <xf numFmtId="0" fontId="2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abSelected="1" topLeftCell="A4" zoomScale="60" zoomScaleNormal="60" workbookViewId="0">
      <selection activeCell="F62" sqref="F62"/>
    </sheetView>
  </sheetViews>
  <sheetFormatPr defaultRowHeight="12.75" x14ac:dyDescent="0.2"/>
  <cols>
    <col min="1" max="4" width="6.42578125" customWidth="1"/>
    <col min="5" max="5" width="101" customWidth="1"/>
    <col min="6" max="7" width="17.7109375" customWidth="1"/>
    <col min="8" max="8" width="18.42578125" customWidth="1"/>
    <col min="9" max="9" width="19.5703125" customWidth="1"/>
    <col min="10" max="10" width="18.140625" customWidth="1"/>
    <col min="12" max="12" width="15.85546875" customWidth="1"/>
  </cols>
  <sheetData>
    <row r="1" spans="1:10" s="1" customFormat="1" ht="18.75" x14ac:dyDescent="0.3">
      <c r="A1" s="9"/>
      <c r="B1" s="9"/>
      <c r="C1" s="9"/>
      <c r="D1" s="9"/>
      <c r="E1" s="10"/>
      <c r="F1" s="11"/>
      <c r="G1" s="12"/>
      <c r="H1" s="2" t="s">
        <v>15</v>
      </c>
      <c r="I1" s="11"/>
      <c r="J1" s="11"/>
    </row>
    <row r="2" spans="1:10" s="1" customFormat="1" ht="18.75" x14ac:dyDescent="0.2">
      <c r="B2" s="7"/>
      <c r="C2" s="7"/>
      <c r="D2" s="7"/>
      <c r="H2" s="2" t="s">
        <v>47</v>
      </c>
    </row>
    <row r="3" spans="1:10" s="1" customFormat="1" ht="18.75" x14ac:dyDescent="0.2">
      <c r="B3" s="7"/>
      <c r="C3" s="7"/>
      <c r="D3" s="7"/>
      <c r="H3" s="2" t="s">
        <v>48</v>
      </c>
    </row>
    <row r="4" spans="1:10" s="1" customFormat="1" ht="18.75" x14ac:dyDescent="0.2">
      <c r="B4" s="7"/>
      <c r="C4" s="7"/>
      <c r="D4" s="7"/>
      <c r="H4" s="2" t="s">
        <v>49</v>
      </c>
    </row>
    <row r="5" spans="1:10" s="1" customFormat="1" x14ac:dyDescent="0.2">
      <c r="B5" s="7"/>
      <c r="C5" s="7"/>
      <c r="D5" s="7"/>
    </row>
    <row r="6" spans="1:10" s="1" customFormat="1" x14ac:dyDescent="0.2"/>
    <row r="7" spans="1:10" s="1" customFormat="1" ht="18.75" x14ac:dyDescent="0.2">
      <c r="A7" s="28" t="s">
        <v>46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s="1" customFormat="1" ht="18.75" x14ac:dyDescent="0.2">
      <c r="A8" s="29" t="s">
        <v>16</v>
      </c>
      <c r="B8" s="29"/>
      <c r="C8" s="29"/>
      <c r="D8" s="29"/>
      <c r="E8" s="29"/>
      <c r="F8" s="29"/>
      <c r="G8" s="29"/>
      <c r="H8" s="29"/>
      <c r="I8" s="29"/>
      <c r="J8" s="29"/>
    </row>
    <row r="9" spans="1:10" s="1" customFormat="1" x14ac:dyDescent="0.2">
      <c r="A9" s="31">
        <v>22564000000</v>
      </c>
      <c r="B9" s="31"/>
      <c r="C9" s="31"/>
      <c r="D9" s="31"/>
    </row>
    <row r="10" spans="1:10" ht="15.75" x14ac:dyDescent="0.2">
      <c r="A10" s="3" t="s">
        <v>0</v>
      </c>
      <c r="B10" s="4"/>
      <c r="C10" s="4"/>
      <c r="D10" s="4"/>
      <c r="E10" s="1"/>
      <c r="F10" s="1"/>
      <c r="G10" s="1"/>
      <c r="H10" s="1"/>
      <c r="I10" s="1"/>
      <c r="J10" s="1"/>
    </row>
    <row r="11" spans="1:10" ht="15.75" x14ac:dyDescent="0.2">
      <c r="A11" s="1"/>
      <c r="B11" s="7"/>
      <c r="C11" s="7"/>
      <c r="D11" s="7"/>
      <c r="E11" s="1"/>
      <c r="F11" s="1"/>
      <c r="G11" s="1"/>
      <c r="H11" s="1"/>
      <c r="I11" s="1"/>
      <c r="J11" s="8" t="s">
        <v>1</v>
      </c>
    </row>
    <row r="12" spans="1:10" s="1" customFormat="1" ht="39" customHeight="1" x14ac:dyDescent="0.2">
      <c r="A12" s="30" t="s">
        <v>13</v>
      </c>
      <c r="B12" s="30"/>
      <c r="C12" s="30" t="s">
        <v>2</v>
      </c>
      <c r="D12" s="30"/>
      <c r="E12" s="30"/>
      <c r="F12" s="17" t="s">
        <v>41</v>
      </c>
      <c r="G12" s="17" t="s">
        <v>42</v>
      </c>
      <c r="H12" s="17" t="s">
        <v>43</v>
      </c>
      <c r="I12" s="17" t="s">
        <v>44</v>
      </c>
      <c r="J12" s="17" t="s">
        <v>45</v>
      </c>
    </row>
    <row r="13" spans="1:10" s="1" customFormat="1" ht="18.75" x14ac:dyDescent="0.3">
      <c r="A13" s="23" t="s">
        <v>3</v>
      </c>
      <c r="B13" s="23"/>
      <c r="C13" s="23" t="s">
        <v>4</v>
      </c>
      <c r="D13" s="23"/>
      <c r="E13" s="23"/>
      <c r="F13" s="15" t="s">
        <v>5</v>
      </c>
      <c r="G13" s="15" t="s">
        <v>6</v>
      </c>
      <c r="H13" s="15" t="s">
        <v>7</v>
      </c>
      <c r="I13" s="16" t="s">
        <v>8</v>
      </c>
      <c r="J13" s="15" t="s">
        <v>9</v>
      </c>
    </row>
    <row r="14" spans="1:10" s="1" customFormat="1" ht="18.75" x14ac:dyDescent="0.3">
      <c r="A14" s="23" t="s">
        <v>17</v>
      </c>
      <c r="B14" s="23"/>
      <c r="C14" s="24" t="s">
        <v>18</v>
      </c>
      <c r="D14" s="24"/>
      <c r="E14" s="24"/>
      <c r="F14" s="18">
        <f>F15+F16</f>
        <v>171227512</v>
      </c>
      <c r="G14" s="18">
        <f t="shared" ref="G14:J14" si="0">G15+G16</f>
        <v>221986389</v>
      </c>
      <c r="H14" s="18">
        <f t="shared" si="0"/>
        <v>248014726</v>
      </c>
      <c r="I14" s="18">
        <f t="shared" si="0"/>
        <v>271160594</v>
      </c>
      <c r="J14" s="18">
        <f t="shared" si="0"/>
        <v>288969934</v>
      </c>
    </row>
    <row r="15" spans="1:10" s="1" customFormat="1" ht="18.75" x14ac:dyDescent="0.3">
      <c r="A15" s="23" t="s">
        <v>10</v>
      </c>
      <c r="B15" s="23"/>
      <c r="C15" s="24" t="s">
        <v>11</v>
      </c>
      <c r="D15" s="24"/>
      <c r="E15" s="24"/>
      <c r="F15" s="18">
        <v>169535049</v>
      </c>
      <c r="G15" s="18">
        <v>217241234</v>
      </c>
      <c r="H15" s="18">
        <v>243875526</v>
      </c>
      <c r="I15" s="18">
        <v>264822688</v>
      </c>
      <c r="J15" s="18">
        <v>281966328</v>
      </c>
    </row>
    <row r="16" spans="1:10" s="1" customFormat="1" ht="18.75" x14ac:dyDescent="0.3">
      <c r="A16" s="23" t="s">
        <v>10</v>
      </c>
      <c r="B16" s="23"/>
      <c r="C16" s="24" t="s">
        <v>12</v>
      </c>
      <c r="D16" s="24"/>
      <c r="E16" s="24"/>
      <c r="F16" s="18">
        <v>1692463</v>
      </c>
      <c r="G16" s="18">
        <v>4745155</v>
      </c>
      <c r="H16" s="18">
        <f>3899600+239600</f>
        <v>4139200</v>
      </c>
      <c r="I16" s="18">
        <f>6098306+239600</f>
        <v>6337906</v>
      </c>
      <c r="J16" s="18">
        <f>6764006+239600</f>
        <v>7003606</v>
      </c>
    </row>
    <row r="17" spans="1:10" s="1" customFormat="1" ht="18.75" x14ac:dyDescent="0.3">
      <c r="A17" s="23" t="s">
        <v>19</v>
      </c>
      <c r="B17" s="23"/>
      <c r="C17" s="24" t="s">
        <v>20</v>
      </c>
      <c r="D17" s="24"/>
      <c r="E17" s="24"/>
      <c r="F17" s="18">
        <f>F18+F19</f>
        <v>1317373060</v>
      </c>
      <c r="G17" s="18">
        <f t="shared" ref="G17:J17" si="1">G18+G19</f>
        <v>1850706726</v>
      </c>
      <c r="H17" s="18">
        <f t="shared" si="1"/>
        <v>1996244622</v>
      </c>
      <c r="I17" s="18">
        <f t="shared" si="1"/>
        <v>2183456668</v>
      </c>
      <c r="J17" s="18">
        <f t="shared" si="1"/>
        <v>2333792429</v>
      </c>
    </row>
    <row r="18" spans="1:10" s="1" customFormat="1" ht="18.75" x14ac:dyDescent="0.3">
      <c r="A18" s="23" t="s">
        <v>10</v>
      </c>
      <c r="B18" s="23"/>
      <c r="C18" s="24" t="s">
        <v>11</v>
      </c>
      <c r="D18" s="24"/>
      <c r="E18" s="24"/>
      <c r="F18" s="18">
        <v>1174150546</v>
      </c>
      <c r="G18" s="18">
        <v>1650985140</v>
      </c>
      <c r="H18" s="18">
        <v>1784336297</v>
      </c>
      <c r="I18" s="18">
        <v>1954934237</v>
      </c>
      <c r="J18" s="18">
        <v>2087433697</v>
      </c>
    </row>
    <row r="19" spans="1:10" s="1" customFormat="1" ht="18.75" x14ac:dyDescent="0.3">
      <c r="A19" s="23" t="s">
        <v>10</v>
      </c>
      <c r="B19" s="23"/>
      <c r="C19" s="24" t="s">
        <v>12</v>
      </c>
      <c r="D19" s="24"/>
      <c r="E19" s="24"/>
      <c r="F19" s="18">
        <v>143222514</v>
      </c>
      <c r="G19" s="18">
        <v>199721586</v>
      </c>
      <c r="H19" s="18">
        <f>89301400+533145-40250000+162323780</f>
        <v>211908325</v>
      </c>
      <c r="I19" s="18">
        <f>97874300-40250000+170898131</f>
        <v>228522431</v>
      </c>
      <c r="J19" s="18">
        <f>64279800+182078932</f>
        <v>246358732</v>
      </c>
    </row>
    <row r="20" spans="1:10" s="1" customFormat="1" ht="18.75" x14ac:dyDescent="0.3">
      <c r="A20" s="23" t="s">
        <v>21</v>
      </c>
      <c r="B20" s="23"/>
      <c r="C20" s="24" t="s">
        <v>22</v>
      </c>
      <c r="D20" s="24"/>
      <c r="E20" s="24"/>
      <c r="F20" s="18">
        <f>F21+F22</f>
        <v>173845346</v>
      </c>
      <c r="G20" s="18">
        <f t="shared" ref="G20:J20" si="2">G21+G22</f>
        <v>76444837</v>
      </c>
      <c r="H20" s="18">
        <f t="shared" si="2"/>
        <v>68953078</v>
      </c>
      <c r="I20" s="18">
        <f t="shared" si="2"/>
        <v>75684260</v>
      </c>
      <c r="J20" s="18">
        <f t="shared" si="2"/>
        <v>80880052</v>
      </c>
    </row>
    <row r="21" spans="1:10" s="1" customFormat="1" ht="18.75" x14ac:dyDescent="0.3">
      <c r="A21" s="23" t="s">
        <v>10</v>
      </c>
      <c r="B21" s="23"/>
      <c r="C21" s="24" t="s">
        <v>11</v>
      </c>
      <c r="D21" s="24"/>
      <c r="E21" s="24"/>
      <c r="F21" s="18">
        <v>163776232</v>
      </c>
      <c r="G21" s="18">
        <v>76404049</v>
      </c>
      <c r="H21" s="18">
        <v>68953078</v>
      </c>
      <c r="I21" s="18">
        <v>75684260</v>
      </c>
      <c r="J21" s="18">
        <v>80880052</v>
      </c>
    </row>
    <row r="22" spans="1:10" s="1" customFormat="1" ht="18.75" x14ac:dyDescent="0.3">
      <c r="A22" s="23" t="s">
        <v>10</v>
      </c>
      <c r="B22" s="23"/>
      <c r="C22" s="24" t="s">
        <v>12</v>
      </c>
      <c r="D22" s="24"/>
      <c r="E22" s="24"/>
      <c r="F22" s="18">
        <v>10069114</v>
      </c>
      <c r="G22" s="18">
        <v>40788</v>
      </c>
      <c r="H22" s="18"/>
      <c r="I22" s="18"/>
      <c r="J22" s="18"/>
    </row>
    <row r="23" spans="1:10" s="1" customFormat="1" ht="18.75" x14ac:dyDescent="0.3">
      <c r="A23" s="23" t="s">
        <v>23</v>
      </c>
      <c r="B23" s="23"/>
      <c r="C23" s="24" t="s">
        <v>24</v>
      </c>
      <c r="D23" s="24"/>
      <c r="E23" s="24"/>
      <c r="F23" s="18">
        <f>F24+F25</f>
        <v>176538147</v>
      </c>
      <c r="G23" s="18">
        <f t="shared" ref="G23:J23" si="3">G24+G25</f>
        <v>185884169</v>
      </c>
      <c r="H23" s="18">
        <f t="shared" si="3"/>
        <v>153445152</v>
      </c>
      <c r="I23" s="18">
        <f t="shared" si="3"/>
        <v>168354887</v>
      </c>
      <c r="J23" s="18">
        <f t="shared" si="3"/>
        <v>180703607</v>
      </c>
    </row>
    <row r="24" spans="1:10" s="1" customFormat="1" ht="18.75" x14ac:dyDescent="0.3">
      <c r="A24" s="23" t="s">
        <v>10</v>
      </c>
      <c r="B24" s="23"/>
      <c r="C24" s="24" t="s">
        <v>11</v>
      </c>
      <c r="D24" s="24"/>
      <c r="E24" s="24"/>
      <c r="F24" s="18">
        <v>161283716</v>
      </c>
      <c r="G24" s="18">
        <v>182315280</v>
      </c>
      <c r="H24" s="18">
        <v>150874055</v>
      </c>
      <c r="I24" s="18">
        <v>167383287</v>
      </c>
      <c r="J24" s="18">
        <v>179729007</v>
      </c>
    </row>
    <row r="25" spans="1:10" s="1" customFormat="1" ht="18.75" x14ac:dyDescent="0.3">
      <c r="A25" s="23" t="s">
        <v>10</v>
      </c>
      <c r="B25" s="23"/>
      <c r="C25" s="24" t="s">
        <v>12</v>
      </c>
      <c r="D25" s="24"/>
      <c r="E25" s="24"/>
      <c r="F25" s="18">
        <v>15254431</v>
      </c>
      <c r="G25" s="18">
        <v>3568889</v>
      </c>
      <c r="H25" s="18">
        <f>2241097+569600-239600</f>
        <v>2571097</v>
      </c>
      <c r="I25" s="18">
        <f>639600+571600-239600</f>
        <v>971600</v>
      </c>
      <c r="J25" s="18">
        <f>639600+574600-239600</f>
        <v>974600</v>
      </c>
    </row>
    <row r="26" spans="1:10" s="1" customFormat="1" ht="18.75" x14ac:dyDescent="0.3">
      <c r="A26" s="23" t="s">
        <v>25</v>
      </c>
      <c r="B26" s="23"/>
      <c r="C26" s="24" t="s">
        <v>26</v>
      </c>
      <c r="D26" s="24"/>
      <c r="E26" s="24"/>
      <c r="F26" s="18">
        <f>F27+F28</f>
        <v>43757174</v>
      </c>
      <c r="G26" s="18">
        <f t="shared" ref="G26:J26" si="4">G27+G28</f>
        <v>61077659</v>
      </c>
      <c r="H26" s="18">
        <f t="shared" si="4"/>
        <v>68217055</v>
      </c>
      <c r="I26" s="18">
        <f t="shared" si="4"/>
        <v>75459870</v>
      </c>
      <c r="J26" s="18">
        <f t="shared" si="4"/>
        <v>71463300</v>
      </c>
    </row>
    <row r="27" spans="1:10" s="1" customFormat="1" ht="18.75" x14ac:dyDescent="0.3">
      <c r="A27" s="23" t="s">
        <v>10</v>
      </c>
      <c r="B27" s="23"/>
      <c r="C27" s="24" t="s">
        <v>11</v>
      </c>
      <c r="D27" s="24"/>
      <c r="E27" s="24"/>
      <c r="F27" s="18">
        <v>35520160</v>
      </c>
      <c r="G27" s="18">
        <v>53635485</v>
      </c>
      <c r="H27" s="18">
        <v>59647200</v>
      </c>
      <c r="I27" s="18">
        <v>65520600</v>
      </c>
      <c r="J27" s="18">
        <v>70565900</v>
      </c>
    </row>
    <row r="28" spans="1:10" s="1" customFormat="1" ht="18.75" x14ac:dyDescent="0.3">
      <c r="A28" s="23" t="s">
        <v>10</v>
      </c>
      <c r="B28" s="23"/>
      <c r="C28" s="24" t="s">
        <v>12</v>
      </c>
      <c r="D28" s="24"/>
      <c r="E28" s="24"/>
      <c r="F28" s="18">
        <v>8237014</v>
      </c>
      <c r="G28" s="18">
        <v>7442174</v>
      </c>
      <c r="H28" s="18">
        <f>7755755+814100</f>
        <v>8569855</v>
      </c>
      <c r="I28" s="18">
        <f>9084600+854670</f>
        <v>9939270</v>
      </c>
      <c r="J28" s="18">
        <v>897400</v>
      </c>
    </row>
    <row r="29" spans="1:10" s="1" customFormat="1" ht="18.75" x14ac:dyDescent="0.3">
      <c r="A29" s="23" t="s">
        <v>27</v>
      </c>
      <c r="B29" s="23"/>
      <c r="C29" s="24" t="s">
        <v>28</v>
      </c>
      <c r="D29" s="24"/>
      <c r="E29" s="24"/>
      <c r="F29" s="18">
        <f>F30+F31</f>
        <v>72290315</v>
      </c>
      <c r="G29" s="18">
        <f t="shared" ref="G29:J29" si="5">G30+G31</f>
        <v>187528418</v>
      </c>
      <c r="H29" s="18">
        <f t="shared" si="5"/>
        <v>125859590</v>
      </c>
      <c r="I29" s="18">
        <f t="shared" si="5"/>
        <v>113566476</v>
      </c>
      <c r="J29" s="18">
        <f t="shared" si="5"/>
        <v>107039092</v>
      </c>
    </row>
    <row r="30" spans="1:10" s="1" customFormat="1" ht="18.75" x14ac:dyDescent="0.3">
      <c r="A30" s="23" t="s">
        <v>10</v>
      </c>
      <c r="B30" s="23"/>
      <c r="C30" s="24" t="s">
        <v>11</v>
      </c>
      <c r="D30" s="24"/>
      <c r="E30" s="24"/>
      <c r="F30" s="18">
        <v>45586442</v>
      </c>
      <c r="G30" s="18">
        <v>71270651</v>
      </c>
      <c r="H30" s="18">
        <v>83673072</v>
      </c>
      <c r="I30" s="18">
        <v>92032026</v>
      </c>
      <c r="J30" s="18">
        <v>98357132</v>
      </c>
    </row>
    <row r="31" spans="1:10" s="1" customFormat="1" ht="18.75" x14ac:dyDescent="0.3">
      <c r="A31" s="23" t="s">
        <v>10</v>
      </c>
      <c r="B31" s="23"/>
      <c r="C31" s="24" t="s">
        <v>12</v>
      </c>
      <c r="D31" s="24"/>
      <c r="E31" s="24"/>
      <c r="F31" s="18">
        <v>26703873</v>
      </c>
      <c r="G31" s="18">
        <v>116257767</v>
      </c>
      <c r="H31" s="18">
        <f>5884703+34749815+1552000</f>
        <v>42186518</v>
      </c>
      <c r="I31" s="18">
        <f>6499000+13371510+3664940-2001000</f>
        <v>21534450</v>
      </c>
      <c r="J31" s="18">
        <f>6940900+4800160-3059100</f>
        <v>8681960</v>
      </c>
    </row>
    <row r="32" spans="1:10" s="1" customFormat="1" ht="18.75" x14ac:dyDescent="0.3">
      <c r="A32" s="23" t="s">
        <v>29</v>
      </c>
      <c r="B32" s="23"/>
      <c r="C32" s="24" t="s">
        <v>30</v>
      </c>
      <c r="D32" s="24"/>
      <c r="E32" s="24"/>
      <c r="F32" s="18">
        <f>F33+F34</f>
        <v>269068728</v>
      </c>
      <c r="G32" s="18">
        <f t="shared" ref="G32:J32" si="6">G33+G34</f>
        <v>250759497</v>
      </c>
      <c r="H32" s="18">
        <f t="shared" si="6"/>
        <v>245803227</v>
      </c>
      <c r="I32" s="18">
        <f t="shared" si="6"/>
        <v>256958220</v>
      </c>
      <c r="J32" s="18">
        <f t="shared" si="6"/>
        <v>273333655</v>
      </c>
    </row>
    <row r="33" spans="1:10" s="1" customFormat="1" ht="18.75" x14ac:dyDescent="0.3">
      <c r="A33" s="23" t="s">
        <v>10</v>
      </c>
      <c r="B33" s="23"/>
      <c r="C33" s="24" t="s">
        <v>11</v>
      </c>
      <c r="D33" s="24"/>
      <c r="E33" s="24"/>
      <c r="F33" s="18">
        <v>212633120</v>
      </c>
      <c r="G33" s="18">
        <v>203583348</v>
      </c>
      <c r="H33" s="20">
        <f>(9000)+(2800000+750000+212400+13503783)+(1000000+4086000+531000+178635044)</f>
        <v>201527227</v>
      </c>
      <c r="I33" s="20">
        <f>(9000)+(3300000+850000+223658+14976127)+(4354858+559143+187744434)</f>
        <v>212017220</v>
      </c>
      <c r="J33" s="20">
        <f>(9000)+(3800000+1050000+234840+18305332)+(4522601+587100+196545522)</f>
        <v>225054395</v>
      </c>
    </row>
    <row r="34" spans="1:10" s="1" customFormat="1" ht="18.75" x14ac:dyDescent="0.3">
      <c r="A34" s="23" t="s">
        <v>10</v>
      </c>
      <c r="B34" s="23"/>
      <c r="C34" s="24" t="s">
        <v>12</v>
      </c>
      <c r="D34" s="24"/>
      <c r="E34" s="24"/>
      <c r="F34" s="18">
        <v>56435608</v>
      </c>
      <c r="G34" s="18">
        <v>47176149</v>
      </c>
      <c r="H34" s="20">
        <f>(4000000)+(10000000+5000000+12750000)+(12526000)</f>
        <v>44276000</v>
      </c>
      <c r="I34" s="20">
        <f>(4000000)+(10591000+5000000+15000000)+(10350000)</f>
        <v>44941000</v>
      </c>
      <c r="J34" s="20">
        <f>(4000000)+(13000000+6527200+18000000)+(6752060)</f>
        <v>48279260</v>
      </c>
    </row>
    <row r="35" spans="1:10" s="1" customFormat="1" ht="18.75" x14ac:dyDescent="0.3">
      <c r="A35" s="23" t="s">
        <v>31</v>
      </c>
      <c r="B35" s="23"/>
      <c r="C35" s="24" t="s">
        <v>32</v>
      </c>
      <c r="D35" s="24"/>
      <c r="E35" s="24"/>
      <c r="F35" s="18">
        <f>F36+F37</f>
        <v>315747394</v>
      </c>
      <c r="G35" s="18">
        <f t="shared" ref="G35:J35" si="7">G36+G37</f>
        <v>430267149</v>
      </c>
      <c r="H35" s="18">
        <f t="shared" si="7"/>
        <v>517615543</v>
      </c>
      <c r="I35" s="18">
        <f t="shared" si="7"/>
        <v>620581989</v>
      </c>
      <c r="J35" s="18">
        <f t="shared" si="7"/>
        <v>635368413</v>
      </c>
    </row>
    <row r="36" spans="1:10" s="1" customFormat="1" ht="18.75" x14ac:dyDescent="0.3">
      <c r="A36" s="23" t="s">
        <v>10</v>
      </c>
      <c r="B36" s="23"/>
      <c r="C36" s="24" t="s">
        <v>11</v>
      </c>
      <c r="D36" s="24"/>
      <c r="E36" s="24"/>
      <c r="F36" s="18">
        <v>119987960</v>
      </c>
      <c r="G36" s="18">
        <v>122192849</v>
      </c>
      <c r="H36" s="18">
        <v>248778958</v>
      </c>
      <c r="I36" s="18">
        <v>268724905</v>
      </c>
      <c r="J36" s="18">
        <v>304032579</v>
      </c>
    </row>
    <row r="37" spans="1:10" s="1" customFormat="1" ht="18.75" x14ac:dyDescent="0.3">
      <c r="A37" s="26" t="s">
        <v>10</v>
      </c>
      <c r="B37" s="26"/>
      <c r="C37" s="27" t="s">
        <v>12</v>
      </c>
      <c r="D37" s="27"/>
      <c r="E37" s="27"/>
      <c r="F37" s="19">
        <v>195759434</v>
      </c>
      <c r="G37" s="19">
        <v>308074300</v>
      </c>
      <c r="H37" s="19">
        <f>(703100+379400)+(351600)+7189100+311500+10000000+(4262300+1081100)+(20900000+90773700+47716800+1278200)+(15326060+4500370+20335000+20268355)+23460000</f>
        <v>268836585</v>
      </c>
      <c r="I37" s="19">
        <v>351857084</v>
      </c>
      <c r="J37" s="19">
        <v>331335834</v>
      </c>
    </row>
    <row r="38" spans="1:10" s="1" customFormat="1" ht="22.5" x14ac:dyDescent="0.3">
      <c r="A38" s="25" t="s">
        <v>33</v>
      </c>
      <c r="B38" s="25"/>
      <c r="C38" s="24" t="s">
        <v>34</v>
      </c>
      <c r="D38" s="24"/>
      <c r="E38" s="24"/>
      <c r="F38" s="18">
        <f>F39+F40</f>
        <v>8144276</v>
      </c>
      <c r="G38" s="18">
        <f t="shared" ref="G38:J38" si="8">G39+G40</f>
        <v>16844797</v>
      </c>
      <c r="H38" s="18">
        <f t="shared" si="8"/>
        <v>25841137</v>
      </c>
      <c r="I38" s="18">
        <f t="shared" si="8"/>
        <v>29680381</v>
      </c>
      <c r="J38" s="18">
        <f t="shared" si="8"/>
        <v>29117741</v>
      </c>
    </row>
    <row r="39" spans="1:10" s="1" customFormat="1" ht="18.75" x14ac:dyDescent="0.3">
      <c r="A39" s="23" t="s">
        <v>10</v>
      </c>
      <c r="B39" s="23"/>
      <c r="C39" s="24" t="s">
        <v>11</v>
      </c>
      <c r="D39" s="24"/>
      <c r="E39" s="24"/>
      <c r="F39" s="18">
        <v>7331815</v>
      </c>
      <c r="G39" s="18">
        <v>13659658</v>
      </c>
      <c r="H39" s="18">
        <v>24991137</v>
      </c>
      <c r="I39" s="18">
        <v>28705381</v>
      </c>
      <c r="J39" s="18">
        <v>28102741</v>
      </c>
    </row>
    <row r="40" spans="1:10" s="1" customFormat="1" ht="18.75" x14ac:dyDescent="0.3">
      <c r="A40" s="23" t="s">
        <v>10</v>
      </c>
      <c r="B40" s="23"/>
      <c r="C40" s="24" t="s">
        <v>12</v>
      </c>
      <c r="D40" s="24"/>
      <c r="E40" s="24"/>
      <c r="F40" s="18">
        <v>812461</v>
      </c>
      <c r="G40" s="18">
        <v>3185139</v>
      </c>
      <c r="H40" s="18">
        <f>850000</f>
        <v>850000</v>
      </c>
      <c r="I40" s="18">
        <f>975000</f>
        <v>975000</v>
      </c>
      <c r="J40" s="18">
        <f>1015000</f>
        <v>1015000</v>
      </c>
    </row>
    <row r="41" spans="1:10" s="1" customFormat="1" ht="18.75" x14ac:dyDescent="0.3">
      <c r="A41" s="23" t="s">
        <v>35</v>
      </c>
      <c r="B41" s="23"/>
      <c r="C41" s="24" t="s">
        <v>36</v>
      </c>
      <c r="D41" s="24"/>
      <c r="E41" s="24"/>
      <c r="F41" s="18">
        <f>F42+F44</f>
        <v>76257644</v>
      </c>
      <c r="G41" s="18">
        <f t="shared" ref="G41:J41" si="9">G42+G44</f>
        <v>79642137</v>
      </c>
      <c r="H41" s="18">
        <f t="shared" si="9"/>
        <v>97760400</v>
      </c>
      <c r="I41" s="18">
        <f t="shared" si="9"/>
        <v>115285400</v>
      </c>
      <c r="J41" s="18">
        <f t="shared" si="9"/>
        <v>136024025</v>
      </c>
    </row>
    <row r="42" spans="1:10" s="1" customFormat="1" ht="18.75" x14ac:dyDescent="0.3">
      <c r="A42" s="23" t="s">
        <v>10</v>
      </c>
      <c r="B42" s="23"/>
      <c r="C42" s="24" t="s">
        <v>37</v>
      </c>
      <c r="D42" s="24"/>
      <c r="E42" s="24"/>
      <c r="F42" s="18">
        <v>71919777</v>
      </c>
      <c r="G42" s="18">
        <v>77682137</v>
      </c>
      <c r="H42" s="18">
        <v>97760400</v>
      </c>
      <c r="I42" s="18">
        <v>115285400</v>
      </c>
      <c r="J42" s="18">
        <v>136024025</v>
      </c>
    </row>
    <row r="43" spans="1:10" s="1" customFormat="1" ht="18.75" x14ac:dyDescent="0.3">
      <c r="A43" s="23" t="s">
        <v>38</v>
      </c>
      <c r="B43" s="23"/>
      <c r="C43" s="24" t="s">
        <v>39</v>
      </c>
      <c r="D43" s="24"/>
      <c r="E43" s="24"/>
      <c r="F43" s="18">
        <v>71259800</v>
      </c>
      <c r="G43" s="18">
        <v>73303900</v>
      </c>
      <c r="H43" s="18">
        <v>97178300</v>
      </c>
      <c r="I43" s="18">
        <v>114665300</v>
      </c>
      <c r="J43" s="18">
        <v>135372300</v>
      </c>
    </row>
    <row r="44" spans="1:10" s="1" customFormat="1" ht="18.75" x14ac:dyDescent="0.3">
      <c r="A44" s="23" t="s">
        <v>10</v>
      </c>
      <c r="B44" s="23"/>
      <c r="C44" s="24" t="s">
        <v>12</v>
      </c>
      <c r="D44" s="24"/>
      <c r="E44" s="24"/>
      <c r="F44" s="18">
        <v>4337867</v>
      </c>
      <c r="G44" s="18">
        <f>960000+1000000</f>
        <v>1960000</v>
      </c>
      <c r="H44" s="18"/>
      <c r="I44" s="18"/>
      <c r="J44" s="18"/>
    </row>
    <row r="45" spans="1:10" s="1" customFormat="1" ht="18.75" x14ac:dyDescent="0.3">
      <c r="A45" s="23" t="s">
        <v>10</v>
      </c>
      <c r="B45" s="23"/>
      <c r="C45" s="24" t="s">
        <v>14</v>
      </c>
      <c r="D45" s="24"/>
      <c r="E45" s="24"/>
      <c r="F45" s="18">
        <f>F46+F47</f>
        <v>2624249596</v>
      </c>
      <c r="G45" s="18">
        <f t="shared" ref="G45:J45" si="10">G46+G47</f>
        <v>3361141778</v>
      </c>
      <c r="H45" s="18">
        <f t="shared" si="10"/>
        <v>3547754530</v>
      </c>
      <c r="I45" s="18">
        <f t="shared" si="10"/>
        <v>3910188745</v>
      </c>
      <c r="J45" s="18">
        <f t="shared" si="10"/>
        <v>4136692248</v>
      </c>
    </row>
    <row r="46" spans="1:10" s="1" customFormat="1" ht="18.75" x14ac:dyDescent="0.3">
      <c r="A46" s="23" t="s">
        <v>10</v>
      </c>
      <c r="B46" s="23"/>
      <c r="C46" s="24" t="s">
        <v>11</v>
      </c>
      <c r="D46" s="24"/>
      <c r="E46" s="24"/>
      <c r="F46" s="18">
        <f>F15+F18+F21+F24+F27+F30+F36+F39+F42+F33</f>
        <v>2161724817</v>
      </c>
      <c r="G46" s="18">
        <f t="shared" ref="G46:J46" si="11">G15+G18+G21+G24+G27+G30+G36+G39+G42+G33</f>
        <v>2668969831</v>
      </c>
      <c r="H46" s="18">
        <f t="shared" si="11"/>
        <v>2964416950</v>
      </c>
      <c r="I46" s="18">
        <f t="shared" si="11"/>
        <v>3245110004</v>
      </c>
      <c r="J46" s="18">
        <f t="shared" si="11"/>
        <v>3492145856</v>
      </c>
    </row>
    <row r="47" spans="1:10" s="1" customFormat="1" ht="18.75" x14ac:dyDescent="0.2">
      <c r="A47" s="21" t="s">
        <v>10</v>
      </c>
      <c r="B47" s="21"/>
      <c r="C47" s="22" t="s">
        <v>12</v>
      </c>
      <c r="D47" s="22"/>
      <c r="E47" s="22"/>
      <c r="F47" s="18">
        <f>F16+F19+F22+F25+F28+F31+F37+F40+F44+F34</f>
        <v>462524779</v>
      </c>
      <c r="G47" s="18">
        <f t="shared" ref="G47:J47" si="12">G16+G19+G22+G25+G28+G31+G37+G40+G44+G34</f>
        <v>692171947</v>
      </c>
      <c r="H47" s="18">
        <f t="shared" si="12"/>
        <v>583337580</v>
      </c>
      <c r="I47" s="18">
        <f t="shared" si="12"/>
        <v>665078741</v>
      </c>
      <c r="J47" s="18">
        <f t="shared" si="12"/>
        <v>644546392</v>
      </c>
    </row>
    <row r="48" spans="1:10" s="1" customFormat="1" ht="18.75" x14ac:dyDescent="0.2">
      <c r="A48" s="13"/>
      <c r="B48" s="13"/>
      <c r="C48" s="11"/>
      <c r="D48" s="11"/>
      <c r="E48" s="11"/>
      <c r="F48" s="12"/>
      <c r="G48" s="12"/>
      <c r="H48" s="12"/>
      <c r="I48" s="11"/>
      <c r="J48" s="11"/>
    </row>
    <row r="49" spans="1:10" s="1" customFormat="1" ht="18.75" x14ac:dyDescent="0.2">
      <c r="A49" s="13"/>
      <c r="B49" s="13"/>
      <c r="C49" s="11"/>
      <c r="D49" s="11"/>
      <c r="E49" s="11"/>
      <c r="F49" s="12"/>
      <c r="G49" s="12"/>
      <c r="H49" s="12"/>
      <c r="I49" s="11"/>
      <c r="J49" s="11"/>
    </row>
    <row r="50" spans="1:10" s="1" customFormat="1" ht="22.5" x14ac:dyDescent="0.2">
      <c r="A50" s="14" t="s">
        <v>40</v>
      </c>
      <c r="B50" s="14"/>
      <c r="C50" s="14"/>
      <c r="D50" s="14"/>
    </row>
    <row r="51" spans="1:10" s="5" customFormat="1" ht="18.75" x14ac:dyDescent="0.3"/>
    <row r="52" spans="1:10" s="5" customFormat="1" ht="18.75" x14ac:dyDescent="0.3"/>
    <row r="53" spans="1:10" s="5" customFormat="1" ht="18.75" x14ac:dyDescent="0.3">
      <c r="E53" s="6"/>
    </row>
    <row r="54" spans="1:10" s="1" customFormat="1" ht="18" customHeight="1" x14ac:dyDescent="0.3">
      <c r="A54" s="7"/>
      <c r="B54" s="7"/>
      <c r="C54" s="7"/>
      <c r="D54" s="7"/>
      <c r="E54" s="5" t="s">
        <v>50</v>
      </c>
      <c r="I54" s="5" t="s">
        <v>51</v>
      </c>
    </row>
  </sheetData>
  <mergeCells count="75">
    <mergeCell ref="A7:J7"/>
    <mergeCell ref="A8:J8"/>
    <mergeCell ref="A12:B12"/>
    <mergeCell ref="C12:E12"/>
    <mergeCell ref="A13:B13"/>
    <mergeCell ref="C13:E13"/>
    <mergeCell ref="A9:D9"/>
    <mergeCell ref="A14:B14"/>
    <mergeCell ref="C14:E14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2:B22"/>
    <mergeCell ref="C22:E22"/>
    <mergeCell ref="A23:B23"/>
    <mergeCell ref="C23:E23"/>
    <mergeCell ref="A24:B24"/>
    <mergeCell ref="C24:E24"/>
    <mergeCell ref="A25:B25"/>
    <mergeCell ref="C25:E25"/>
    <mergeCell ref="A26:B26"/>
    <mergeCell ref="C26:E26"/>
    <mergeCell ref="A27:B27"/>
    <mergeCell ref="C27:E27"/>
    <mergeCell ref="A28:B28"/>
    <mergeCell ref="C28:E28"/>
    <mergeCell ref="A29:B29"/>
    <mergeCell ref="C29:E29"/>
    <mergeCell ref="A30:B30"/>
    <mergeCell ref="C30:E30"/>
    <mergeCell ref="A31:B31"/>
    <mergeCell ref="C31:E31"/>
    <mergeCell ref="A32:B32"/>
    <mergeCell ref="C32:E32"/>
    <mergeCell ref="A33:B33"/>
    <mergeCell ref="C33:E33"/>
    <mergeCell ref="A34:B34"/>
    <mergeCell ref="C34:E34"/>
    <mergeCell ref="A35:B35"/>
    <mergeCell ref="C35:E35"/>
    <mergeCell ref="A36:B36"/>
    <mergeCell ref="C36:E36"/>
    <mergeCell ref="A37:B37"/>
    <mergeCell ref="C37:E37"/>
    <mergeCell ref="A38:B38"/>
    <mergeCell ref="C38:E38"/>
    <mergeCell ref="A39:B39"/>
    <mergeCell ref="C39:E39"/>
    <mergeCell ref="A40:B40"/>
    <mergeCell ref="C40:E40"/>
    <mergeCell ref="A41:B41"/>
    <mergeCell ref="C41:E41"/>
    <mergeCell ref="A42:B42"/>
    <mergeCell ref="C42:E42"/>
    <mergeCell ref="A43:B43"/>
    <mergeCell ref="C43:E43"/>
    <mergeCell ref="A47:B47"/>
    <mergeCell ref="C47:E47"/>
    <mergeCell ref="A44:B44"/>
    <mergeCell ref="C44:E44"/>
    <mergeCell ref="A45:B45"/>
    <mergeCell ref="C45:E45"/>
    <mergeCell ref="A46:B46"/>
    <mergeCell ref="C46:E46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Sheet1</vt:lpstr>
      <vt:lpstr>Sheet1!Заголовки_для_друку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Мот Поліна Сергіївна</cp:lastModifiedBy>
  <cp:lastPrinted>2021-08-11T10:03:11Z</cp:lastPrinted>
  <dcterms:created xsi:type="dcterms:W3CDTF">2021-07-21T08:06:31Z</dcterms:created>
  <dcterms:modified xsi:type="dcterms:W3CDTF">2021-08-19T10:21:09Z</dcterms:modified>
</cp:coreProperties>
</file>