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3\23.02.2023\"/>
    </mc:Choice>
  </mc:AlternateContent>
  <bookViews>
    <workbookView xWindow="0" yWindow="0" windowWidth="28800" windowHeight="12435"/>
  </bookViews>
  <sheets>
    <sheet name="план 2023" sheetId="1" r:id="rId1"/>
    <sheet name="заходи I квартал" sheetId="3" r:id="rId2"/>
    <sheet name="заходи I півріччя" sheetId="4" r:id="rId3"/>
    <sheet name="заходи 9 місяців" sheetId="5" r:id="rId4"/>
    <sheet name="заходи за 2021 рік" sheetId="6" r:id="rId5"/>
    <sheet name="порів 20222021" sheetId="8" r:id="rId6"/>
  </sheets>
  <definedNames>
    <definedName name="_xlnm.Print_Area" localSheetId="5">'порів 20222021'!$A$1:$T$72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F92" i="1"/>
  <c r="G92" i="1"/>
  <c r="H92" i="1"/>
  <c r="E92" i="1"/>
  <c r="D58" i="1"/>
  <c r="F58" i="1"/>
  <c r="G58" i="1"/>
  <c r="H58" i="1"/>
  <c r="E58" i="1"/>
  <c r="D88" i="1"/>
  <c r="F88" i="1"/>
  <c r="G88" i="1"/>
  <c r="H88" i="1"/>
  <c r="E88" i="1"/>
  <c r="D60" i="1"/>
  <c r="D91" i="1"/>
  <c r="D90" i="1"/>
  <c r="D89" i="1"/>
  <c r="D49" i="1" l="1"/>
  <c r="E26" i="1" l="1"/>
  <c r="F26" i="1"/>
  <c r="G26" i="1"/>
  <c r="H26" i="1"/>
  <c r="D21" i="1"/>
  <c r="D25" i="1"/>
  <c r="D19" i="1"/>
  <c r="D16" i="1"/>
  <c r="D14" i="1"/>
  <c r="D13" i="1"/>
  <c r="F74" i="1" l="1"/>
  <c r="G74" i="1"/>
  <c r="H74" i="1"/>
  <c r="E74" i="1"/>
  <c r="D30" i="1" l="1"/>
  <c r="D29" i="1"/>
  <c r="D28" i="1"/>
  <c r="D24" i="1" l="1"/>
  <c r="D22" i="1"/>
  <c r="D23" i="1"/>
  <c r="D20" i="1"/>
  <c r="D15" i="1"/>
  <c r="D12" i="1"/>
  <c r="F27" i="8" l="1"/>
  <c r="E62" i="8" l="1"/>
  <c r="D62" i="8"/>
  <c r="G69" i="8"/>
  <c r="G70" i="8"/>
  <c r="G71" i="8"/>
  <c r="G72" i="8"/>
  <c r="G73" i="8"/>
  <c r="G74" i="8"/>
  <c r="G75" i="8"/>
  <c r="G76" i="8"/>
  <c r="G77" i="8"/>
  <c r="F69" i="8"/>
  <c r="F70" i="8"/>
  <c r="F71" i="8"/>
  <c r="F72" i="8"/>
  <c r="F73" i="8"/>
  <c r="F74" i="8"/>
  <c r="F75" i="8"/>
  <c r="F76" i="8"/>
  <c r="F77" i="8"/>
  <c r="D52" i="8"/>
  <c r="G49" i="8"/>
  <c r="G50" i="8"/>
  <c r="G51" i="8"/>
  <c r="F49" i="8"/>
  <c r="F50" i="8"/>
  <c r="F51" i="8"/>
  <c r="F37" i="1" l="1"/>
  <c r="G37" i="1"/>
  <c r="H37" i="1"/>
  <c r="E37" i="1"/>
  <c r="E92" i="8" l="1"/>
  <c r="D92" i="8"/>
  <c r="G92" i="8" s="1"/>
  <c r="E78" i="8"/>
  <c r="D78" i="8"/>
  <c r="F78" i="8" s="1"/>
  <c r="G90" i="8"/>
  <c r="F90" i="8"/>
  <c r="G79" i="8"/>
  <c r="G80" i="8"/>
  <c r="G81" i="8"/>
  <c r="G82" i="8"/>
  <c r="G83" i="8"/>
  <c r="G84" i="8"/>
  <c r="G85" i="8"/>
  <c r="G86" i="8"/>
  <c r="G87" i="8"/>
  <c r="G88" i="8"/>
  <c r="G89" i="8"/>
  <c r="F79" i="8"/>
  <c r="F80" i="8"/>
  <c r="F81" i="8"/>
  <c r="F82" i="8"/>
  <c r="F83" i="8"/>
  <c r="F84" i="8"/>
  <c r="F85" i="8"/>
  <c r="F86" i="8"/>
  <c r="F87" i="8"/>
  <c r="F88" i="8"/>
  <c r="F89" i="8"/>
  <c r="E54" i="8"/>
  <c r="D54" i="8"/>
  <c r="G54" i="8" s="1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78" i="8"/>
  <c r="G91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91" i="8"/>
  <c r="E43" i="8"/>
  <c r="G43" i="8" s="1"/>
  <c r="D43" i="8"/>
  <c r="E37" i="8"/>
  <c r="D37" i="8"/>
  <c r="G38" i="8"/>
  <c r="G39" i="8"/>
  <c r="G40" i="8"/>
  <c r="G41" i="8"/>
  <c r="G42" i="8"/>
  <c r="G44" i="8"/>
  <c r="G45" i="8"/>
  <c r="G46" i="8"/>
  <c r="G47" i="8"/>
  <c r="G48" i="8"/>
  <c r="F38" i="8"/>
  <c r="F39" i="8"/>
  <c r="F40" i="8"/>
  <c r="F41" i="8"/>
  <c r="F42" i="8"/>
  <c r="F44" i="8"/>
  <c r="F45" i="8"/>
  <c r="F46" i="8"/>
  <c r="F47" i="8"/>
  <c r="F48" i="8"/>
  <c r="D79" i="1"/>
  <c r="D78" i="1"/>
  <c r="D74" i="1" s="1"/>
  <c r="D62" i="1"/>
  <c r="D63" i="1"/>
  <c r="D64" i="1"/>
  <c r="D65" i="1"/>
  <c r="D66" i="1"/>
  <c r="D67" i="1"/>
  <c r="D68" i="1"/>
  <c r="D69" i="1"/>
  <c r="D70" i="1"/>
  <c r="D71" i="1"/>
  <c r="D72" i="1"/>
  <c r="D61" i="1"/>
  <c r="D41" i="1"/>
  <c r="D42" i="1"/>
  <c r="D43" i="1"/>
  <c r="D44" i="1"/>
  <c r="D40" i="1"/>
  <c r="F31" i="1"/>
  <c r="F47" i="1" s="1"/>
  <c r="G31" i="1"/>
  <c r="G47" i="1" s="1"/>
  <c r="H31" i="1"/>
  <c r="H47" i="1" s="1"/>
  <c r="E31" i="1"/>
  <c r="E47" i="1" s="1"/>
  <c r="D33" i="1"/>
  <c r="D34" i="1"/>
  <c r="D35" i="1"/>
  <c r="D36" i="1"/>
  <c r="D32" i="1"/>
  <c r="D47" i="1" l="1"/>
  <c r="F92" i="8"/>
  <c r="F37" i="8"/>
  <c r="G37" i="8"/>
  <c r="D37" i="1"/>
  <c r="E52" i="8"/>
  <c r="G52" i="8" s="1"/>
  <c r="F43" i="8"/>
  <c r="F54" i="8"/>
  <c r="D83" i="6"/>
  <c r="F52" i="8" l="1"/>
  <c r="G33" i="6"/>
  <c r="F33" i="6"/>
  <c r="G28" i="6" l="1"/>
  <c r="F28" i="6"/>
  <c r="E29" i="6"/>
  <c r="D29" i="6"/>
  <c r="G29" i="6" l="1"/>
  <c r="F29" i="6"/>
  <c r="E71" i="6"/>
  <c r="D71" i="6"/>
  <c r="G33" i="5" l="1"/>
  <c r="F33" i="5"/>
  <c r="G18" i="5"/>
  <c r="F18" i="5"/>
  <c r="E73" i="5" l="1"/>
  <c r="D73" i="5"/>
  <c r="G75" i="5"/>
  <c r="G76" i="5"/>
  <c r="G77" i="5"/>
  <c r="G78" i="5"/>
  <c r="G79" i="5"/>
  <c r="F75" i="5"/>
  <c r="F76" i="5"/>
  <c r="F77" i="5"/>
  <c r="F78" i="5"/>
  <c r="F79" i="5"/>
  <c r="G33" i="4" l="1"/>
  <c r="F33" i="4"/>
  <c r="F22" i="4"/>
  <c r="G22" i="4"/>
  <c r="G18" i="4" l="1"/>
  <c r="F18" i="4"/>
  <c r="E40" i="4" l="1"/>
  <c r="E72" i="4"/>
  <c r="D72" i="4"/>
  <c r="F73" i="4"/>
  <c r="G73" i="4"/>
  <c r="F51" i="4"/>
  <c r="G51" i="4"/>
  <c r="G34" i="3" l="1"/>
  <c r="F34" i="3"/>
  <c r="F23" i="3"/>
  <c r="G23" i="3"/>
  <c r="G19" i="3"/>
  <c r="F19" i="3"/>
  <c r="E73" i="3" l="1"/>
  <c r="D73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3" i="3"/>
  <c r="G74" i="3"/>
  <c r="G75" i="3"/>
  <c r="G76" i="3"/>
  <c r="G77" i="3"/>
  <c r="G78" i="3"/>
  <c r="G79" i="3"/>
  <c r="F73" i="3"/>
  <c r="F74" i="3"/>
  <c r="F75" i="3"/>
  <c r="F76" i="3"/>
  <c r="F77" i="3"/>
  <c r="F78" i="3"/>
  <c r="F79" i="3"/>
  <c r="E57" i="3"/>
  <c r="D57" i="3"/>
  <c r="G58" i="3"/>
  <c r="F59" i="3"/>
  <c r="F60" i="3"/>
  <c r="F58" i="3"/>
  <c r="D31" i="1" l="1"/>
  <c r="F35" i="8" l="1"/>
  <c r="G35" i="8"/>
  <c r="G36" i="8" l="1"/>
  <c r="G34" i="8"/>
  <c r="G23" i="8"/>
  <c r="G24" i="8"/>
  <c r="G25" i="8"/>
  <c r="G26" i="8"/>
  <c r="G28" i="8"/>
  <c r="G29" i="8"/>
  <c r="G30" i="8"/>
  <c r="G31" i="8"/>
  <c r="G21" i="8"/>
  <c r="G14" i="8"/>
  <c r="G15" i="8"/>
  <c r="G13" i="8"/>
  <c r="F13" i="8"/>
  <c r="F36" i="8"/>
  <c r="F34" i="8"/>
  <c r="F22" i="8"/>
  <c r="F23" i="8"/>
  <c r="F24" i="8"/>
  <c r="F25" i="8"/>
  <c r="F26" i="8"/>
  <c r="F28" i="8"/>
  <c r="F29" i="8"/>
  <c r="F30" i="8"/>
  <c r="F31" i="8"/>
  <c r="F21" i="8"/>
  <c r="F15" i="8"/>
  <c r="F14" i="8"/>
  <c r="E32" i="8"/>
  <c r="D32" i="8"/>
  <c r="G32" i="8" l="1"/>
  <c r="F32" i="8"/>
  <c r="G62" i="6"/>
  <c r="F62" i="6"/>
  <c r="E57" i="6" l="1"/>
  <c r="G82" i="6" l="1"/>
  <c r="F82" i="6"/>
  <c r="G81" i="6"/>
  <c r="F81" i="6"/>
  <c r="G80" i="6"/>
  <c r="F80" i="6"/>
  <c r="G78" i="6"/>
  <c r="F78" i="6"/>
  <c r="G77" i="6"/>
  <c r="F77" i="6"/>
  <c r="E76" i="6"/>
  <c r="D76" i="6"/>
  <c r="G75" i="6"/>
  <c r="F75" i="6"/>
  <c r="G74" i="6"/>
  <c r="F74" i="6"/>
  <c r="G73" i="6"/>
  <c r="F73" i="6"/>
  <c r="G72" i="6"/>
  <c r="F72" i="6"/>
  <c r="G70" i="6"/>
  <c r="F70" i="6"/>
  <c r="G69" i="6"/>
  <c r="F69" i="6"/>
  <c r="E68" i="6"/>
  <c r="D68" i="6"/>
  <c r="G66" i="6"/>
  <c r="F66" i="6"/>
  <c r="G65" i="6"/>
  <c r="F65" i="6"/>
  <c r="G64" i="6"/>
  <c r="F64" i="6"/>
  <c r="G63" i="6"/>
  <c r="F63" i="6"/>
  <c r="G61" i="6"/>
  <c r="F61" i="6"/>
  <c r="G60" i="6"/>
  <c r="F60" i="6"/>
  <c r="G59" i="6"/>
  <c r="F59" i="6"/>
  <c r="G58" i="6"/>
  <c r="F58" i="6"/>
  <c r="D57" i="6"/>
  <c r="G56" i="6"/>
  <c r="F55" i="6"/>
  <c r="G54" i="6"/>
  <c r="F54" i="6"/>
  <c r="G53" i="6"/>
  <c r="F53" i="6"/>
  <c r="G52" i="6"/>
  <c r="F52" i="6"/>
  <c r="G51" i="6"/>
  <c r="F51" i="6"/>
  <c r="G50" i="6"/>
  <c r="F50" i="6"/>
  <c r="D49" i="6"/>
  <c r="G46" i="6"/>
  <c r="F46" i="6"/>
  <c r="G45" i="6"/>
  <c r="F45" i="6"/>
  <c r="G44" i="6"/>
  <c r="F44" i="6"/>
  <c r="G43" i="6"/>
  <c r="F43" i="6"/>
  <c r="G42" i="6"/>
  <c r="F42" i="6"/>
  <c r="G41" i="6"/>
  <c r="F41" i="6"/>
  <c r="E40" i="6"/>
  <c r="D40" i="6"/>
  <c r="G39" i="6"/>
  <c r="F39" i="6"/>
  <c r="G38" i="6"/>
  <c r="F38" i="6"/>
  <c r="G37" i="6"/>
  <c r="F37" i="6"/>
  <c r="G36" i="6"/>
  <c r="F36" i="6"/>
  <c r="G35" i="6"/>
  <c r="F35" i="6"/>
  <c r="E34" i="6"/>
  <c r="D34" i="6"/>
  <c r="D47" i="6" s="1"/>
  <c r="G34" i="6" l="1"/>
  <c r="E49" i="6"/>
  <c r="G55" i="6"/>
  <c r="G76" i="6"/>
  <c r="G71" i="6"/>
  <c r="F76" i="6"/>
  <c r="F71" i="6"/>
  <c r="F68" i="6"/>
  <c r="G57" i="6"/>
  <c r="G68" i="6"/>
  <c r="F40" i="6"/>
  <c r="E47" i="6"/>
  <c r="G40" i="6"/>
  <c r="F34" i="6"/>
  <c r="F57" i="6"/>
  <c r="G32" i="6"/>
  <c r="F32" i="6"/>
  <c r="G31" i="6"/>
  <c r="F31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5" i="6"/>
  <c r="F15" i="6"/>
  <c r="G14" i="6"/>
  <c r="F14" i="6"/>
  <c r="G13" i="6"/>
  <c r="F13" i="6"/>
  <c r="G49" i="6" l="1"/>
  <c r="E83" i="6"/>
  <c r="F49" i="6"/>
  <c r="G83" i="6"/>
  <c r="F47" i="6"/>
  <c r="G47" i="6"/>
  <c r="F20" i="5"/>
  <c r="F83" i="6" l="1"/>
  <c r="F73" i="5"/>
  <c r="G80" i="5"/>
  <c r="F80" i="5"/>
  <c r="E41" i="5"/>
  <c r="E34" i="5"/>
  <c r="D34" i="5"/>
  <c r="G37" i="5"/>
  <c r="G38" i="5"/>
  <c r="G39" i="5"/>
  <c r="F37" i="5"/>
  <c r="F38" i="5"/>
  <c r="F39" i="5"/>
  <c r="G74" i="5"/>
  <c r="F74" i="5"/>
  <c r="G73" i="5"/>
  <c r="E72" i="5"/>
  <c r="D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1" i="5"/>
  <c r="F61" i="5"/>
  <c r="G60" i="5"/>
  <c r="F60" i="5"/>
  <c r="G59" i="5"/>
  <c r="F59" i="5"/>
  <c r="G58" i="5"/>
  <c r="F58" i="5"/>
  <c r="E57" i="5"/>
  <c r="D57" i="5"/>
  <c r="G55" i="5"/>
  <c r="F55" i="5"/>
  <c r="G54" i="5"/>
  <c r="F54" i="5"/>
  <c r="G53" i="5"/>
  <c r="F53" i="5"/>
  <c r="E51" i="5"/>
  <c r="E81" i="5" s="1"/>
  <c r="D51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D41" i="5"/>
  <c r="G40" i="5"/>
  <c r="F40" i="5"/>
  <c r="G36" i="5"/>
  <c r="F36" i="5"/>
  <c r="G35" i="5"/>
  <c r="F35" i="5"/>
  <c r="G32" i="5"/>
  <c r="F32" i="5"/>
  <c r="G31" i="5"/>
  <c r="F31" i="5"/>
  <c r="E29" i="5"/>
  <c r="D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G19" i="5"/>
  <c r="F19" i="5"/>
  <c r="G15" i="5"/>
  <c r="F15" i="5"/>
  <c r="G14" i="5"/>
  <c r="F14" i="5"/>
  <c r="G13" i="5"/>
  <c r="F13" i="5"/>
  <c r="D49" i="5" l="1"/>
  <c r="D81" i="5"/>
  <c r="F81" i="5" s="1"/>
  <c r="G72" i="5"/>
  <c r="F29" i="5"/>
  <c r="G57" i="5"/>
  <c r="F41" i="5"/>
  <c r="F34" i="5"/>
  <c r="G29" i="5"/>
  <c r="G34" i="5"/>
  <c r="G41" i="5"/>
  <c r="E49" i="5"/>
  <c r="G51" i="5"/>
  <c r="F57" i="5"/>
  <c r="F72" i="5"/>
  <c r="F51" i="5"/>
  <c r="F52" i="4"/>
  <c r="F53" i="4"/>
  <c r="F54" i="4"/>
  <c r="F55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2" i="4"/>
  <c r="F74" i="4"/>
  <c r="F75" i="4"/>
  <c r="F76" i="4"/>
  <c r="F77" i="4"/>
  <c r="F78" i="4"/>
  <c r="G52" i="4"/>
  <c r="G53" i="4"/>
  <c r="G54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2" i="4"/>
  <c r="G74" i="4"/>
  <c r="G75" i="4"/>
  <c r="G76" i="4"/>
  <c r="G77" i="4"/>
  <c r="G78" i="4"/>
  <c r="G81" i="5" l="1"/>
  <c r="F49" i="5"/>
  <c r="G49" i="5"/>
  <c r="E56" i="4"/>
  <c r="E50" i="4"/>
  <c r="E79" i="4" s="1"/>
  <c r="D56" i="4"/>
  <c r="E71" i="4"/>
  <c r="D71" i="4"/>
  <c r="D50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D40" i="4"/>
  <c r="G39" i="4"/>
  <c r="F39" i="4"/>
  <c r="G38" i="4"/>
  <c r="F38" i="4"/>
  <c r="G37" i="4"/>
  <c r="F37" i="4"/>
  <c r="G36" i="4"/>
  <c r="F36" i="4"/>
  <c r="G35" i="4"/>
  <c r="F35" i="4"/>
  <c r="E34" i="4"/>
  <c r="E48" i="4" s="1"/>
  <c r="D34" i="4"/>
  <c r="G32" i="4"/>
  <c r="F32" i="4"/>
  <c r="G31" i="4"/>
  <c r="F31" i="4"/>
  <c r="E29" i="4"/>
  <c r="D29" i="4"/>
  <c r="G28" i="4"/>
  <c r="F28" i="4"/>
  <c r="G27" i="4"/>
  <c r="F27" i="4"/>
  <c r="G26" i="4"/>
  <c r="F26" i="4"/>
  <c r="G25" i="4"/>
  <c r="F25" i="4"/>
  <c r="G24" i="4"/>
  <c r="F24" i="4"/>
  <c r="G23" i="4"/>
  <c r="F23" i="4"/>
  <c r="G21" i="4"/>
  <c r="F21" i="4"/>
  <c r="G20" i="4"/>
  <c r="F20" i="4"/>
  <c r="G19" i="4"/>
  <c r="F19" i="4"/>
  <c r="G15" i="4"/>
  <c r="F15" i="4"/>
  <c r="G14" i="4"/>
  <c r="F14" i="4"/>
  <c r="G13" i="4"/>
  <c r="F13" i="4"/>
  <c r="D79" i="4" l="1"/>
  <c r="F50" i="4"/>
  <c r="F56" i="4"/>
  <c r="G56" i="4"/>
  <c r="G71" i="4"/>
  <c r="F71" i="4"/>
  <c r="G40" i="4"/>
  <c r="D48" i="4"/>
  <c r="G48" i="4" s="1"/>
  <c r="F40" i="4"/>
  <c r="F34" i="4"/>
  <c r="F29" i="4"/>
  <c r="G29" i="4"/>
  <c r="G50" i="4"/>
  <c r="G34" i="4"/>
  <c r="F71" i="3"/>
  <c r="F70" i="3"/>
  <c r="F69" i="3"/>
  <c r="F68" i="3"/>
  <c r="F67" i="3"/>
  <c r="F66" i="3"/>
  <c r="F65" i="3"/>
  <c r="F64" i="3"/>
  <c r="F63" i="3"/>
  <c r="F61" i="3"/>
  <c r="G55" i="3"/>
  <c r="F55" i="3"/>
  <c r="G54" i="3"/>
  <c r="F54" i="3"/>
  <c r="G53" i="3"/>
  <c r="F53" i="3"/>
  <c r="G52" i="3"/>
  <c r="F52" i="3"/>
  <c r="E51" i="3"/>
  <c r="E80" i="3" s="1"/>
  <c r="D51" i="3"/>
  <c r="D80" i="3" s="1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E41" i="3"/>
  <c r="D41" i="3"/>
  <c r="G40" i="3"/>
  <c r="F40" i="3"/>
  <c r="G39" i="3"/>
  <c r="F39" i="3"/>
  <c r="G38" i="3"/>
  <c r="F38" i="3"/>
  <c r="G37" i="3"/>
  <c r="F37" i="3"/>
  <c r="G36" i="3"/>
  <c r="F36" i="3"/>
  <c r="E35" i="3"/>
  <c r="E49" i="3" s="1"/>
  <c r="D35" i="3"/>
  <c r="D49" i="3" s="1"/>
  <c r="F48" i="4" l="1"/>
  <c r="G41" i="3"/>
  <c r="G57" i="3"/>
  <c r="G79" i="4"/>
  <c r="F79" i="4"/>
  <c r="G49" i="3"/>
  <c r="F49" i="3"/>
  <c r="F35" i="3"/>
  <c r="F41" i="3"/>
  <c r="F51" i="3"/>
  <c r="F57" i="3"/>
  <c r="G35" i="3"/>
  <c r="G51" i="3"/>
  <c r="G80" i="3" l="1"/>
  <c r="F80" i="3"/>
  <c r="G33" i="3"/>
  <c r="G32" i="3"/>
  <c r="G21" i="3"/>
  <c r="G22" i="3"/>
  <c r="G24" i="3"/>
  <c r="G25" i="3"/>
  <c r="G26" i="3"/>
  <c r="G27" i="3"/>
  <c r="G28" i="3"/>
  <c r="G29" i="3"/>
  <c r="G20" i="3"/>
  <c r="G14" i="3"/>
  <c r="G15" i="3"/>
  <c r="G13" i="3"/>
  <c r="F33" i="3"/>
  <c r="F32" i="3"/>
  <c r="F21" i="3"/>
  <c r="F22" i="3"/>
  <c r="F24" i="3"/>
  <c r="F25" i="3"/>
  <c r="F26" i="3"/>
  <c r="F27" i="3"/>
  <c r="F28" i="3"/>
  <c r="F29" i="3"/>
  <c r="F20" i="3"/>
  <c r="F14" i="3"/>
  <c r="F15" i="3"/>
  <c r="F13" i="3"/>
  <c r="E30" i="3"/>
  <c r="D30" i="3"/>
  <c r="G30" i="3" l="1"/>
  <c r="F30" i="3"/>
  <c r="D26" i="1" l="1"/>
</calcChain>
</file>

<file path=xl/sharedStrings.xml><?xml version="1.0" encoding="utf-8"?>
<sst xmlns="http://schemas.openxmlformats.org/spreadsheetml/2006/main" count="625" uniqueCount="180">
  <si>
    <t xml:space="preserve">Додаток </t>
  </si>
  <si>
    <t>Заходи</t>
  </si>
  <si>
    <t>Виконавці</t>
  </si>
  <si>
    <t>А</t>
  </si>
  <si>
    <t>I. Збільшення надходжень до загального фонду:</t>
  </si>
  <si>
    <t xml:space="preserve">Здійснення заходів щодо підвищення рівня середньомісячної заробітної плати по місту </t>
  </si>
  <si>
    <t xml:space="preserve">Організація та проведення обстежень суб’єктів господарювання з питань  легалізації  "тіньової" зайнятості населення та "тіньової" заробітної плати </t>
  </si>
  <si>
    <t xml:space="preserve">Проведення роботи з суб"єктами господарювання щодо погашення заборгованості із виплати заробітної плати та сплати податку на доходи фізичних осіб </t>
  </si>
  <si>
    <t>Проведення  моніторингу земель державної та комунальної власності, а також наявних договорів оренди з метою виявлення таких земель, що використовуються без правовстановлюючих документів</t>
  </si>
  <si>
    <t>Управління земельних ресурсів та земельної реформи</t>
  </si>
  <si>
    <t>Залучення до оподаткування додаткової кількості платників єдиного податку, посилення контролю за дотриманням вимог чинного законодавства суб"єктами господарювання при спрощеній системі оподаткування</t>
  </si>
  <si>
    <t>Залучення до оподаткування підприємств, які зареєстровані в інших регіонах, проте здійснюють господарську діяльність на території міста</t>
  </si>
  <si>
    <t>Активізація  позовної роботи щодо стягнення податкового боргу в судовому порядку</t>
  </si>
  <si>
    <t xml:space="preserve">Активізація   претензійно-позовної  роботи по погашенню заборгованості за оренду  приміщень комунальної власності </t>
  </si>
  <si>
    <t>Всього до загального фонду:</t>
  </si>
  <si>
    <t>II. Збільшення надходжень до спеціального фонду:</t>
  </si>
  <si>
    <t xml:space="preserve">Управління капітального будівництва </t>
  </si>
  <si>
    <t xml:space="preserve">Активізація  претензійно-позовної  роботи по погашенню заборгованості по коштах за тимчасове користування місцями для розміщення зовнішньої реклами в місті </t>
  </si>
  <si>
    <t>Управління архітектури та містобудування</t>
  </si>
  <si>
    <t>Залучення додаткових надходжень  благодійних внесків та  коштів від фізичних та юридичних осіб:</t>
  </si>
  <si>
    <t>Заклади та установи Департаменту  освіти та науки</t>
  </si>
  <si>
    <t xml:space="preserve">Заклади та установи управління праці та соціального захисту населення                            </t>
  </si>
  <si>
    <t>Заклади та установи управління  культури і туризму</t>
  </si>
  <si>
    <t>Заклади та установи управління молоді та спорту</t>
  </si>
  <si>
    <t>Збільшення власних надходжень:</t>
  </si>
  <si>
    <t>Заклади та установи Департаменту   освіти та науки</t>
  </si>
  <si>
    <t>Заклади управління  охорони  здоров"я</t>
  </si>
  <si>
    <t>Всього до спеціального фонду:</t>
  </si>
  <si>
    <t>ІІІ. Економія бюджетних коштів</t>
  </si>
  <si>
    <t>Заходи щодо скорочення непершочергових видатків:</t>
  </si>
  <si>
    <t xml:space="preserve">Заклади та установи управління праці та соціального захисту населення </t>
  </si>
  <si>
    <t>Удосконалення мережі бюджетних установ, відділень, ліжок, штатної чисельності, тощо, у тому числі:</t>
  </si>
  <si>
    <t>2.1.</t>
  </si>
  <si>
    <t>Заклади Департаменту  освіти та науки</t>
  </si>
  <si>
    <t xml:space="preserve"> - мережі загальноосвітніх навчальних закладів із скорочення їх кількості (орієнтовно на 5 відсотків за рахунок об"єднання малокомплектних шкіл, зміни їх типу та/або ступення, реорганізації, тощо), підвищення наповнюваності класів, груп; скорочення працівників загальноосвітніх навчальних закладів (крім педагогічних), що найменше на 10 відсотків; </t>
  </si>
  <si>
    <t>2.2.</t>
  </si>
  <si>
    <t xml:space="preserve">Спрямування додаткових власних надходжень бюджетних установ на оплату праці, нарахування на заробітну плату, комунальні послуги та енергоносії: </t>
  </si>
  <si>
    <t>Заходи щодо зменшення витрат по споживанню комунальних послуг і енергоносіїв:</t>
  </si>
  <si>
    <t>Проведення моніторингу ефективності використання енергоресурсів, забезпечення економного та раціонального використання енергоносіїв по закладах, установах, організаціях і підприємствах.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</t>
  </si>
  <si>
    <t>Відділ інвестицій та енергозбереження</t>
  </si>
  <si>
    <t>Всього по економії бюджетних коштів:</t>
  </si>
  <si>
    <t xml:space="preserve"> </t>
  </si>
  <si>
    <t xml:space="preserve">    - закладів освіти: зменшення кількості годин поділу 1-х класів на групи </t>
  </si>
  <si>
    <t xml:space="preserve">     - закладів охорони здоров`я: оптимізація штатних розписів</t>
  </si>
  <si>
    <t>Заклади управління охорони здоров'я</t>
  </si>
  <si>
    <t>Проведення відповідної роботи з суб’єктами господарювання щодо декларування повних обсягів підакцизних товарів та сплати акцизного податку</t>
  </si>
  <si>
    <t>Робоча група з питань проведення моніторингу реалізації суб’єктами господарювання роздрібної торгівлі підакцизних товарів</t>
  </si>
  <si>
    <t>Управління праці та соціального захисту населення,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виплат,                                        Хмельницьке управління ГУ ДПС у Хмельницькій області</t>
  </si>
  <si>
    <t>в тому числі</t>
  </si>
  <si>
    <t>I КВАРТАЛ</t>
  </si>
  <si>
    <t>II КВАРТАЛ</t>
  </si>
  <si>
    <t>III КВАРТАЛ</t>
  </si>
  <si>
    <t>IV КВАРТАЛ</t>
  </si>
  <si>
    <t xml:space="preserve">  Робоча група зі сприяння легалізації "тіньової" зайнятості населення та "тіньової" заробітної плати,                                           Хмельницьке управління ГУ ДПС у Хмельницькій області</t>
  </si>
  <si>
    <t>Хмельницьке управління ГУ ДПС у Хмельницькій області</t>
  </si>
  <si>
    <t xml:space="preserve">Управління праці та соціального захисту населення, 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виплат,                                          Хмельницьке управління ГУ ДПС у Хмельницькій області  </t>
  </si>
  <si>
    <t>Управління праці та соціального захисту населення,                                      Хмельницьке управління ГУ ДПС у Хмельницькій області</t>
  </si>
  <si>
    <t xml:space="preserve">  Хмельницьке управління ГУ ДПС у Хмельницькій області</t>
  </si>
  <si>
    <t>Управління економіки,          Хмельницьке управління ГУ ДПС у Хмельницькій області</t>
  </si>
  <si>
    <t>Проведення  інформаційно-роз’яснювальної роботи серед населення міста щодо економічних та соціальних переваг отримання легальних доходів</t>
  </si>
  <si>
    <t>Збільшення надходжень  до бюджету за рахунок стягнення компенсації на відновлення вартості зелених насаджень</t>
  </si>
  <si>
    <t>Додаткові надходження плати за встановлення особистого строкового сервітуту за розміщення тимчасових, пересувних тимчасових споруд, відкритих майданчиків для харчування</t>
  </si>
  <si>
    <t>Управління торгівлі</t>
  </si>
  <si>
    <t>2.3.</t>
  </si>
  <si>
    <t>Сума виконання,       +/-</t>
  </si>
  <si>
    <t>Відсоток виконання,      %</t>
  </si>
  <si>
    <t>Протягом I кварталу 2020 року проведено 7 нарад, на які запрошувались 398 роботодавців, з них заслухано 133. З метою аналізу ефективності відвідувань (реагування роботодавців на попередні візити робочої групи), на наради також запрошувались роботадавці, в яких були виявлені неоформлені працівники. В результаті проведеної роботи  було офіційно оформлено 180 працівників, кількість застрахованих осіб збільшилась на 861. Загалом за звітний період здійснено 1109 відвідувань, в тому числі 36 відвідувань в якості інспекторів праці, 1073 на виконання рішення виконавчого комітету, зокрема 220 на ринках міста. В ході проведених заходів 216 громадян повідомили, що не перебувають в офіційних трудових відносинах (або нібито перебувають на стажуванні чи випробувальному терміні). Слід зазначити, що у зв’язку із введенням карантинних заходів по всій Україні, робоча група продовжує працювати в телефонному режимі,проводиться моніторинг підприємств з метою вияснення інформації з приводу того, наскільки зазнала змін їх господарська діяльність, в якому режимі працюють трудові колективи та перспективи на найближчий період. Надаються консультації з приводу дотримання норм трудового законодавства під час карантину.</t>
  </si>
  <si>
    <t xml:space="preserve"> - професійно-технічних навчальних закладів з урахуванням необхідності їх укрупнення та здійснення підготовки робітничих кадрів, відповідно до потреб регіону та ринку праці використання потенціалу таких навчальних закладів для здіснення підготовки та перепідготовки незайнятого населення.</t>
  </si>
  <si>
    <t xml:space="preserve">    - закладів охорони здоров"я</t>
  </si>
  <si>
    <t xml:space="preserve">тис. грн </t>
  </si>
  <si>
    <t xml:space="preserve">Начальник фінансового управління                                                                                    Сергій ЯМЧУК </t>
  </si>
  <si>
    <t xml:space="preserve">Заходи щодо збільшення надходжень до загального та спеціального фондів міського бюджету, економного та раціонального використання бюджетних коштів  на   I півріччя 2020 року по місту Хмельницькому </t>
  </si>
  <si>
    <t>Залучення додаткових надходжень  благодійних внесків та  коштів від приватних та юридичних осіб для  виконання окремих доручень:</t>
  </si>
  <si>
    <t>Заклади та установи управління  освіти</t>
  </si>
  <si>
    <t>Заклади охорони здооровя</t>
  </si>
  <si>
    <t>Удосконалення мережі бюджетних установ, відділень, ліжок, штатної чисельності, тощо   у тому числі:</t>
  </si>
  <si>
    <r>
      <t xml:space="preserve"> - професійно-технічних навчальних закладів з урахуванням необхідності їх укрупнення та здійснення підготовки робітничих кадрів, відповідно до потреб регіону та ринку праці використання потенціалу таких навчальних закладів для </t>
    </r>
    <r>
      <rPr>
        <sz val="14"/>
        <color indexed="10"/>
        <rFont val="Times New Roman"/>
        <family val="1"/>
        <charset val="204"/>
      </rPr>
      <t>здіснення підготовки та перепідготовки незайнятого населення.</t>
    </r>
  </si>
  <si>
    <t>Зменшення видатків на проведення святкових заходів, відзначення ювілеїв закладів та творчих колективів, придбання подарунків підприємствам, установам та організаціям міста:</t>
  </si>
  <si>
    <t>Виконавчий комітет Хмельницької міської ради</t>
  </si>
  <si>
    <t xml:space="preserve">Спрямування власних додаткових надходжень бюджетних установ на оплату праці, нарахування на заробітну плату, комунальні послуги та енергоносії: </t>
  </si>
  <si>
    <t>Управління та відділи  міської ради</t>
  </si>
  <si>
    <t xml:space="preserve">  Робоча група зі сприяння легалізації "тіньової" зайнятості населення та "тіньової" заробітної плати</t>
  </si>
  <si>
    <t>Управління праці та соціального захисту населення, 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</t>
  </si>
  <si>
    <t xml:space="preserve">Здійснення заходів щодо підвищення рівня середньомісячної заробітної плати </t>
  </si>
  <si>
    <t>Управління праці та соціального захисту населення</t>
  </si>
  <si>
    <t>Управління економіки,        Головне  управління  ДПС у Хмельницькій області</t>
  </si>
  <si>
    <t>Головне  управління  ДПС у Хмельницькій області</t>
  </si>
  <si>
    <t xml:space="preserve">  Головне  управління  ДПС у Хмельницькій області</t>
  </si>
  <si>
    <t xml:space="preserve">Активізація  претензійно-позовної  роботи по погашенню заборгованості по коштах за тимчасове користування місцями для розміщення зовнішньої реклами </t>
  </si>
  <si>
    <t xml:space="preserve">Активізація   претензійно-позовної  роботи по погашенню заборгованості за оренду  приміщень комунальної власності та укладання додаткових договорів оренди в приєднаних населених пунктах </t>
  </si>
  <si>
    <t xml:space="preserve">Додаткові надходження коштів гарантійного та реєстраційного внесків, що підлягають перерахуванню оператором електронного майданчика, при проведенні аукціону з надання  в оренду комунального майна  </t>
  </si>
  <si>
    <t>Збільшення / зменшення        +/-</t>
  </si>
  <si>
    <t>У відсотках    %</t>
  </si>
  <si>
    <t>Додаткові надходження коштів гарантійного та реєстраційного внесків, що підлягають перерахуванню оператором електронного майданчика, при проведенні аукціону з надання в оренду комунального майна</t>
  </si>
  <si>
    <t xml:space="preserve">Управління житлової полатики і майна </t>
  </si>
  <si>
    <t>Управління комунальної інфраструктури</t>
  </si>
  <si>
    <t xml:space="preserve">Додаткові надходження  до цільового фонду міської ради коштів замовників у створенні і розвитку інженерно-транспортної та соціальної інфраструктури Хмельницької міської ради </t>
  </si>
  <si>
    <t xml:space="preserve">Додаткові надходження коштів за відчуження приміщень комунальної власності </t>
  </si>
  <si>
    <t>Заклади та установи управління культури і туризму</t>
  </si>
  <si>
    <t>Начальник фінансового управління                                                                                С. ЯМЧУК</t>
  </si>
  <si>
    <t>Керуючий справами виконавчого комітету                                                                    Ю. САБІЙ</t>
  </si>
  <si>
    <t xml:space="preserve">Заходи щодо збільшення надходжень до загального та спеціального фондів міського бюджету, економного та раціонального використання бюджетних коштів  на   I квартал 2021 року по місту Хмельницькому </t>
  </si>
  <si>
    <t>План надходжень на I квартал 2021 року</t>
  </si>
  <si>
    <t>Факт надходжень за I квартал 2021 року</t>
  </si>
  <si>
    <t>Управління праці та соціального захисту населення,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</t>
  </si>
  <si>
    <t>Проведення суцільної інвентаризації земель в населених пунктах, що ввійшли до складу Хмельницької міської територіальної громади, моніторингу договорів оренди земельних ділянок та встановлення ставок орендної плати за використання земель і водоймів у населнних пунктах</t>
  </si>
  <si>
    <t>Залучення до оподаткування підприємств, які зареєстровані в інших регіонах, проте здійснюють господарську діяльність на території Хмельницької територіальної громади</t>
  </si>
  <si>
    <t>Управління економіки,         Головне управління ДПС у Хмельницькій області</t>
  </si>
  <si>
    <t>Затвердження  помісячних  завдань  щодо скорочення  податкового боргу до міського  бюджету та забезпечення його скорочення в обсязі не менше 20% від рівня, визначеного станом на 01.01.2021 року, упередження  його зростання</t>
  </si>
  <si>
    <t>Головне управління  ДПС у Хмельницькій області</t>
  </si>
  <si>
    <t>Управління житлової політики і майна Департаменту інфраструктури міста,                                      Міське комунальне підприємство по утриманню нежитлових приміщень комунальної власності</t>
  </si>
  <si>
    <t>Управління житлової політики і майна Департаменту інфраструктури міста</t>
  </si>
  <si>
    <t>Додаткові надходження до цільового фонду коштів участі замовників   у створенні і розвитку інженерно-транспортної та соціальної інфраструктури Хмельницької міської територіальної громади</t>
  </si>
  <si>
    <t>Активізація претензійно-позовної роботи по погашенню заборгованості по коштах за тимчасове користування місцями для розміщення зовнішньої реклами</t>
  </si>
  <si>
    <t>Управління архутектури та містобудування</t>
  </si>
  <si>
    <t>Протягом I кварталу 2021 року проведено 3 наради, на які запрошувались 142 роботодавців, з них заслухано 78. З метою аналізу ефективності відвідувань (реагування роботодавців на попередні візити робочої групи), на наради також запрошувались роботадавці, в яких були виявлені неоформлені працівники. Загалом за звітний період здійснено 1029 відвідувань, в тому числі 166 відвідувань повторно. В ході проведених првторних відвідувань 8 громадян зареєструвались як приватні підприємці, 22 громадян офіційно оформили тркдові відносини. В ході прведених  заходів 125 громадян повідомили, що не перебувають в офіційних трудових відносинах (або нібито перебувають на стажуванні чи випробувальному терміні). Після проведення роз’яснювальної роботи 100 громадян офіційно оформились. . Слід зазначити, що у зв’язку із введенням карантинних заходів , робоча група продовжує працювати в телефонному режимі. Надаються консультації з приводу дотримання норм трудового законодавства під час карантину. Відділом праці зареєстровано та перевірено 48 колективних договорів. Розповсюджено близько 2000 пам’яток про важливість офіційного працевлаштування як для роботодавців, так і для працівників.</t>
  </si>
  <si>
    <t>План надходжень на I півріччя 2021 року</t>
  </si>
  <si>
    <t>Факт надходжень за I півріччя 2021 року</t>
  </si>
  <si>
    <t>Протягом  I півріччя 2021 року проведено 3 наради , на які запрошувались 142 роботодавців, з них заслухано 78. З метою аналізу ефективності відвідувань (реагування роботодавців на попередні візити робочої групи), на наради також запрошувались 100 роботадавців, в яких були виявлені неоформлені працівники.    Загалом за звітний період здійснено 2522 відвідування, в тому числі 196 суб’єктів повторно. В ході повторних відвідувань 17 громадян зареєструвались як приватні підприємці, 22 громадян офіційно оформили трудові відносини. В ході проведених заходів 348 громадян повідомили, що не перебувають в офіційних трудових відносинах (або нібито перебувають на стажуванні чи випробувальному терміні), з них оформились 149. Слід зазначити, що у зв’язку із введенням карантинних заходів по всій Україні, робоча група продовжує працювати в телефонному режимі, надано близько 100 телефонних консультацій. Надаються консультації з приводу дотримання норм трудового законодавства під час карантину. Відділом праці зареєстровано та перевірено 79 колективних договорів. Розповсюджено близько 5000 пам’яток про важливість офіційного працевлаштування для роботодавців та працівників.</t>
  </si>
  <si>
    <t>Проведення суцільної інвентаризації земель  в населених пунктах, що ввійшли до складу Хмельницької міської територіальної громади, моніторингу договорів оренди земельних ділянок та встановлення ставок орендної плати за використання земель і водоймів у населених пунктах</t>
  </si>
  <si>
    <t xml:space="preserve">  Головне управління ДПС у Хмельницькій області</t>
  </si>
  <si>
    <t>Здійснення заходів щодо підвищення рівня середньомісячної заробітної плати по Хмельницькій територіальній громаді</t>
  </si>
  <si>
    <t>Управління економіки,        Головне управління ДПС у Хмельницькій області</t>
  </si>
  <si>
    <t>Головне управління ДПС у Хмельницькій області</t>
  </si>
  <si>
    <t>Активізація   претензійно-позовної  роботи по погашенню заборгованості за оренду  приміщень комунальної власності  та укладання додаткових договорів оренди в приєднаних населених пунктах</t>
  </si>
  <si>
    <t xml:space="preserve">Заходи щодо збільшення надходжень до загального та спеціального фондів міського бюджету, економного та раціонального використання бюджетних коштів  за 9-ть місяців 2021 року по місту Хмельницькому </t>
  </si>
  <si>
    <t>План надходжень за 9-ть місяців 2021 року</t>
  </si>
  <si>
    <t>Факт надходжень за 9-ть місяців 2021 року</t>
  </si>
  <si>
    <t>Протягом дев’яти місяців  2021 року проведено 6 нарад, на які запрошувались 320 роботодавців, з них заслухано 118. З метою аналізу ефективності відвідувань (реагування роботодавців на попередні візити робочої групи), на наради також запрошувались 100 роботадавців, в яких були виявлені неоформлені працівники.   Загалом за звітний період здійснено 3464 відвідування, в тому числі 196 суб’єктів првторно. В ході повтрних відвідувань 17 громадян зареєструвались приватні підприємці, 22 громадян офіційно оформили трудові відносини. В ході проведених заходів 489 громадян повідомили, що не перебувають в офіційних трудових відносинах (або нібито перебувають на стажуванні чи випробувальному терміні), з них оформились 220. Слід зазначити, що у зв’язку із введенням карантинних заходів по всій Україні, робоча група продовжує працювати в телефонному режимі, надано близько 150 консультацій. Надаються консультації з приводу дотримання норм трудового законодавства під час карантину. Відділом праці зареєстровано та перевірено 108 колективних договори. Розповсюджено близько 7000 пам’яток про важливість офіційного працевлаштування для роботодавців та працівників.</t>
  </si>
  <si>
    <t xml:space="preserve">Заходи щодо збільшення надходжень до загального та спеціального фондів міського бюджету, економного та раціонального використання бюджетних коштів  за 2021 рік по місту Хмельницькому </t>
  </si>
  <si>
    <t>План надходжень за  2021 рік</t>
  </si>
  <si>
    <t>Факт надходжень за 2021 рік</t>
  </si>
  <si>
    <r>
      <t xml:space="preserve"> - професійно-технічних навчальних закладів з урахуванням необхідності їх укрупнення та здійснення підготовки робітничих кадрів, відповідно до потреб регіону та ринку праці використання потенціалу таких навчальних закладів </t>
    </r>
    <r>
      <rPr>
        <b/>
        <i/>
        <u/>
        <sz val="14"/>
        <rFont val="Times New Roman"/>
        <family val="1"/>
        <charset val="204"/>
      </rPr>
      <t>для здіснення підготовки та перепідготовки незайнятого населення.</t>
    </r>
  </si>
  <si>
    <t>Протягом  2021 року проведено 18 нарад (12 нарад  управлінням праці та соціального захисту населення та 6  податковою службою), на які запрошувались 742 роботодавців, з них заслухано 276. З метою аналізу ефективності відвідувань (реагування роботодавців на попередні візити робочої групи), на наради також запрошувались роботадавці, в яких були виявлені неоформлені працівники.  Загалом за звітний період здійснено 5020 відвідувань, в тому числі 196 суб’єктів повторно. В ході повторних відвідувань 17 громадян зареєструвались як приватні підприємці, 22 громадян оформили трудові відносини. За час проведення  заходів 630 громадян повідомили, що не перебувають в офіційних трудових відносинах (або нібито перебувають на стажуванні чи випробувальному терміні), з них оформились офіційно 285. Слід зазначити, що у зв’язку із введенням карантинних заходів по всій Україні, робоча група продовжує працювати в телефонному режимі, надано близько 230 консультацій. Надаються консультації з приводу дотримання норм трудового законодавства під час карантину. Відділом праці зареєстровано та перевірено 159 колективних  договорів. Розповсюджено близько 9000 пам’яток про важливість офіційного працевлаштування для роботодавців та працівників.</t>
  </si>
  <si>
    <t xml:space="preserve">Проведення роботи з суб’єктами господарювання щодо погашення заборгованості із виплати заробітної плати та сплати податку на доходи фізичних осіб </t>
  </si>
  <si>
    <t>Управління житлової політики і майна Департаменту інфраструктури міста,                                      комунальне підприємство "Агенція муніципальної нерухомості"</t>
  </si>
  <si>
    <t xml:space="preserve">Додаткові надходження плати за встановлення особистого строкового сервітуту за розміщення тимчасових, пересувних тимчасових споруд, відкритих майданчиків для харчування, в частині активізації претензійно-позовної роботи по погашенню заборгованості </t>
  </si>
  <si>
    <t xml:space="preserve">Здійснення заходів щодо додаткових  надходжень плати за надання адміністративних послуг за рахунок збільшення кількості відповідних послуг та звернень за їх  отриманням </t>
  </si>
  <si>
    <t xml:space="preserve">Управління адміністративних послуг </t>
  </si>
  <si>
    <t xml:space="preserve">Проведення роботи щодо укладання/переукладання  договорів  на оренду водних об"єктів у селах, що ввійшли до складу Хмельницької міської територіальної громади,  та адміністрування орендої  плати за водні об’єкти та орендної плати за земельні ділянки під такими водними об’єктами  </t>
  </si>
  <si>
    <t xml:space="preserve">Порівняльний аналіз збільшення надходжень до загального та спеціального фондів міського бюджету, економного та раціонального використання бюджетних коштів   в 2022-2021 роках </t>
  </si>
  <si>
    <t>План надходжень на  2022 рік</t>
  </si>
  <si>
    <t xml:space="preserve">Департамент інфраструктури міста, Управління земельних ресуртів та земельної реформи </t>
  </si>
  <si>
    <t xml:space="preserve">Управління житлової політики і  майна,                                      Комунальне підприємство "Агенція муніципальної нерухомості" </t>
  </si>
  <si>
    <t xml:space="preserve">Управління житлової політики і  майна                                    </t>
  </si>
  <si>
    <t>Управління житлової політики і  майна,     Комунальне підприємство "Агенція муніципальної нерухомості"</t>
  </si>
  <si>
    <t xml:space="preserve">- професійно-технічних навчальних закладів з урахуванням необхідності  їх укрупнення та здійснення підготовки робітничих кадрів, відповідно до потреб регіону та ринку праці використання потенціалу таких навчальних закладів для здійснення підготовки та перепідготовки незайнятого населення </t>
  </si>
  <si>
    <t>-скорочення видатків на оплату праці сторожів в 10 закладах дошкільної освіти за рахунок встановлення охоронної сигналізації</t>
  </si>
  <si>
    <t>Проведення роботи з сільгоспвиробниками щодо повноти оподаткуванння власників земельних ділянок, які надали  їм в оредну власні земельні паї для обробітку</t>
  </si>
  <si>
    <t xml:space="preserve">Проведення суцільної інвентаризації земель  в населених пунктах, що ввійшли до складу Хмельницької міської територіальної громади, моніторингу договорів оренди земельних ділянок (паїв), які здані фізичними особами в оренду сільгоспвиробникам </t>
  </si>
  <si>
    <t>Затвердження  помісячних  завдань  щодо скорочення  податкового боргу до міського  бюджету та забезпечення його скорочення в обсязі не менше 20% від рівня, визначеного станом на 01.01.2022 року, упередження  його зростання</t>
  </si>
  <si>
    <t>Збільшення вартості за навчання в мистецьких школах</t>
  </si>
  <si>
    <t>Залучення додаткового ресурсу з інших джерел на розвиток бази закладів освіти</t>
  </si>
  <si>
    <t>2.4.</t>
  </si>
  <si>
    <t>-скорочення видатків на оплату праці вихователів та помічників вихователів у зв'язку із оптимізацією мережі закладів дошкільної освіти шляхом закриття груп</t>
  </si>
  <si>
    <t>2.5.</t>
  </si>
  <si>
    <t>-скорочення видатків у зв'язку із оптимізацією мережі закладів загальної середньої освіти шляхом запланованої ліквідації Малашовецької початкової школи</t>
  </si>
  <si>
    <t xml:space="preserve">Проведення роз"яснювальної роботи з керівниками управляючих муніципальних компаній, об"єднань співласників багатоквартирних будинків щодо погашення власниками житлової нерухомості заборгованості з податку на нерухомість та  своєчасність його  сплати   за місцем проживання </t>
  </si>
  <si>
    <t xml:space="preserve">Департамент інфраструктури міста </t>
  </si>
  <si>
    <t xml:space="preserve">Управління транспорту та зв"язку, Комунальне підприємство по організації роботи міського пасажирського транспорту </t>
  </si>
  <si>
    <t>Удосконалення мережі бюджетних установ, штатної чисельності, тощо, у тому числі:</t>
  </si>
  <si>
    <t>тис.грн</t>
  </si>
  <si>
    <t>Заходи щодо збільшення надходжень до загального та спеціального фондів  бюджету Хмельницької міської територіальної громади, економного та раціонального використання бюджетних коштів  на  2023 рік</t>
  </si>
  <si>
    <t>План надходжень на 2023 рік</t>
  </si>
  <si>
    <t>Забезпечення скорочення  податкового боргу до  бюджету  Хмельницької міської територріальної громади  в обсязі не менше 20% від рівня, визначеного станом на 01.01.2023 року, упередження  його зростання</t>
  </si>
  <si>
    <t xml:space="preserve">Управління земельних ресурсів </t>
  </si>
  <si>
    <t xml:space="preserve">Фінансове управління, Управління житлової політики і майна </t>
  </si>
  <si>
    <t xml:space="preserve">Активізація роботи на  визначених  додаткових спеціальних місцях для паркування транспортних засобів та отримання додаткових коштів збору за паркування </t>
  </si>
  <si>
    <t xml:space="preserve">Проведення роз"яснювальної роботи з керівниками управляючих муніципальних компаній, об"єднань співласників багатоквартирних будинків щодо своєчасності сплати  власниками нерухомості податку на нерухоме майно  за місцем проживання або  здійснення господарської  та іншої діяльності </t>
  </si>
  <si>
    <t xml:space="preserve">Здійснення  ефективної діяльності з паркування транспортних засобів, посилення роботи щодо застосування  адміністративних штрафів   за порушення правил паркування </t>
  </si>
  <si>
    <t>Активізація   претензійно-позовної  роботи по погашенню заборгованості за оренду  приміщень комунальної власності та укладання додаткових договорів оренди</t>
  </si>
  <si>
    <t xml:space="preserve">Проведення роботи щодо укладання/переукладання  договорів  на оренду водних об"єктів у селах, що ввійшли до складу Хмельницької міської територіальної громади;  адміністрування орендої  плати за водні об’єкти та орендної плати за земельні ділянки під такими водними об’єктами    </t>
  </si>
  <si>
    <t xml:space="preserve">Додаткові надходження до цільового фонду міської ради коштів участі замовників у створенні і розвитку інженерно-транспортної та соціальної інфраструктри Хмельницької міської територіальної громади за рахунок укладання нових договорів на будівництво об"єктів </t>
  </si>
  <si>
    <t xml:space="preserve">Підприємства, організації, установи, громадяни </t>
  </si>
  <si>
    <t xml:space="preserve">Організація та проведення відвідувань суб"єктів господа-рювання за місцем здійснення діяльності щодо інформаційно-роз"яснювальної роботи з питань легалізації "тіньової" зайнятості населення та виплати "тіньової" заробітної плати </t>
  </si>
  <si>
    <t>Повернення  до реєстрації та  оподаткування підприємств, які зареєстровані в інших регіонах, проте здійснюють господарську діяльність на території Хмельницької міської територіальної громади</t>
  </si>
  <si>
    <t>- закладів освіти: скорочення видатків на оплату праці сторожів в 10 закладах дошкільної освіти за рахунок встановлення охоронної сигналізації</t>
  </si>
  <si>
    <t xml:space="preserve">    - формування оптимальних груп при вивченні окремих предметів </t>
  </si>
  <si>
    <t xml:space="preserve">Додаткові надходження до цільового фонду міської ради за рахунок   добровільних внесків підприємств, організацій, установ та громадян на соціально-економічний та культурний розвиток громади </t>
  </si>
  <si>
    <t xml:space="preserve">до рішення  № 127 від 23.02.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</si>
</sst>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7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i/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0" fontId="1" fillId="0" borderId="9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/>
    </xf>
    <xf numFmtId="2" fontId="8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2" fontId="8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2" fontId="1" fillId="0" borderId="0" xfId="0" applyNumberFormat="1" applyFont="1"/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Border="1"/>
    <xf numFmtId="16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2" fontId="6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justify"/>
    </xf>
    <xf numFmtId="0" fontId="2" fillId="0" borderId="0" xfId="0" applyFont="1" applyAlignment="1">
      <alignment horizont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justify"/>
    </xf>
    <xf numFmtId="0" fontId="2" fillId="0" borderId="0" xfId="0" applyFont="1" applyAlignment="1">
      <alignment horizont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0" fillId="0" borderId="1" xfId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vertical="center"/>
    </xf>
    <xf numFmtId="0" fontId="1" fillId="0" borderId="0" xfId="0" applyFont="1" applyFill="1"/>
    <xf numFmtId="0" fontId="1" fillId="0" borderId="1" xfId="0" applyFont="1" applyBorder="1" applyAlignment="1">
      <alignment horizontal="justify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justify" vertical="center"/>
    </xf>
    <xf numFmtId="2" fontId="9" fillId="0" borderId="9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justify"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164" fontId="4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justify" vertical="top"/>
    </xf>
    <xf numFmtId="0" fontId="1" fillId="0" borderId="1" xfId="0" applyFont="1" applyBorder="1" applyAlignment="1">
      <alignment horizontal="justify"/>
    </xf>
    <xf numFmtId="1" fontId="1" fillId="0" borderId="2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/>
    </xf>
    <xf numFmtId="2" fontId="4" fillId="0" borderId="5" xfId="0" applyNumberFormat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1" fontId="1" fillId="0" borderId="19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8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1" fillId="3" borderId="20" xfId="0" applyFont="1" applyFill="1" applyBorder="1"/>
    <xf numFmtId="1" fontId="5" fillId="3" borderId="19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1" fontId="1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/>
    <xf numFmtId="0" fontId="1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/>
    </xf>
    <xf numFmtId="1" fontId="5" fillId="0" borderId="19" xfId="0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justify"/>
    </xf>
    <xf numFmtId="49" fontId="1" fillId="0" borderId="1" xfId="0" applyNumberFormat="1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5" fillId="0" borderId="21" xfId="0" applyNumberFormat="1" applyFont="1" applyFill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1" fontId="5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1" fillId="0" borderId="0" xfId="0" applyFont="1" applyAlignment="1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1" fontId="5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justify"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2" fontId="9" fillId="0" borderId="4" xfId="0" applyNumberFormat="1" applyFont="1" applyBorder="1" applyAlignment="1">
      <alignment horizontal="justify" vertical="center" wrapText="1"/>
    </xf>
    <xf numFmtId="0" fontId="14" fillId="0" borderId="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/>
    </xf>
    <xf numFmtId="0" fontId="1" fillId="0" borderId="3" xfId="0" applyFont="1" applyBorder="1" applyAlignment="1">
      <alignment horizontal="justify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9" xfId="0" applyNumberFormat="1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2"/>
  <sheetViews>
    <sheetView tabSelected="1" topLeftCell="A28" zoomScale="75" zoomScaleNormal="70" zoomScaleSheetLayoutView="75" workbookViewId="0">
      <selection activeCell="G60" sqref="G60"/>
    </sheetView>
  </sheetViews>
  <sheetFormatPr defaultColWidth="8.85546875" defaultRowHeight="18.75" x14ac:dyDescent="0.3"/>
  <cols>
    <col min="1" max="1" width="6.140625" style="1" customWidth="1"/>
    <col min="2" max="2" width="43.28515625" style="2" customWidth="1"/>
    <col min="3" max="3" width="38.28515625" style="2" customWidth="1"/>
    <col min="4" max="4" width="18.5703125" style="175" customWidth="1"/>
    <col min="5" max="5" width="19.140625" style="2" customWidth="1"/>
    <col min="6" max="6" width="18.5703125" style="2" customWidth="1"/>
    <col min="7" max="7" width="17.85546875" style="2" customWidth="1"/>
    <col min="8" max="8" width="17.42578125" style="2" customWidth="1"/>
    <col min="9" max="9" width="25.140625" style="2" customWidth="1"/>
    <col min="10" max="16384" width="8.85546875" style="2"/>
  </cols>
  <sheetData>
    <row r="2" spans="1:9" ht="24.75" customHeight="1" x14ac:dyDescent="0.3">
      <c r="F2" s="242" t="s">
        <v>0</v>
      </c>
      <c r="G2" s="242"/>
    </row>
    <row r="3" spans="1:9" ht="27" customHeight="1" x14ac:dyDescent="0.3">
      <c r="F3" s="243" t="s">
        <v>179</v>
      </c>
      <c r="G3" s="243"/>
    </row>
    <row r="4" spans="1:9" x14ac:dyDescent="0.3">
      <c r="F4" s="3"/>
      <c r="G4" s="3"/>
    </row>
    <row r="5" spans="1:9" ht="48" customHeight="1" x14ac:dyDescent="0.3">
      <c r="A5" s="244" t="s">
        <v>162</v>
      </c>
      <c r="B5" s="244"/>
      <c r="C5" s="244"/>
      <c r="D5" s="244"/>
      <c r="E5" s="244"/>
      <c r="F5" s="244"/>
      <c r="G5" s="244"/>
    </row>
    <row r="6" spans="1:9" ht="19.5" thickBot="1" x14ac:dyDescent="0.35">
      <c r="G6" s="2" t="s">
        <v>161</v>
      </c>
    </row>
    <row r="7" spans="1:9" ht="27.6" customHeight="1" x14ac:dyDescent="0.3">
      <c r="A7" s="245"/>
      <c r="B7" s="248" t="s">
        <v>1</v>
      </c>
      <c r="C7" s="248" t="s">
        <v>2</v>
      </c>
      <c r="D7" s="251" t="s">
        <v>163</v>
      </c>
      <c r="E7" s="248" t="s">
        <v>48</v>
      </c>
      <c r="F7" s="254"/>
      <c r="G7" s="254"/>
      <c r="H7" s="255"/>
    </row>
    <row r="8" spans="1:9" ht="13.5" customHeight="1" x14ac:dyDescent="0.3">
      <c r="A8" s="246"/>
      <c r="B8" s="249"/>
      <c r="C8" s="249"/>
      <c r="D8" s="252"/>
      <c r="E8" s="250"/>
      <c r="F8" s="240"/>
      <c r="G8" s="240"/>
      <c r="H8" s="241"/>
    </row>
    <row r="9" spans="1:9" ht="40.5" customHeight="1" x14ac:dyDescent="0.3">
      <c r="A9" s="247"/>
      <c r="B9" s="250"/>
      <c r="C9" s="250"/>
      <c r="D9" s="253"/>
      <c r="E9" s="187" t="s">
        <v>49</v>
      </c>
      <c r="F9" s="187" t="s">
        <v>50</v>
      </c>
      <c r="G9" s="187" t="s">
        <v>51</v>
      </c>
      <c r="H9" s="189" t="s">
        <v>52</v>
      </c>
    </row>
    <row r="10" spans="1:9" x14ac:dyDescent="0.3">
      <c r="A10" s="190" t="s">
        <v>3</v>
      </c>
      <c r="B10" s="4">
        <v>1</v>
      </c>
      <c r="C10" s="4">
        <v>2</v>
      </c>
      <c r="D10" s="176">
        <v>3</v>
      </c>
      <c r="E10" s="4">
        <v>4</v>
      </c>
      <c r="F10" s="4">
        <v>5</v>
      </c>
      <c r="G10" s="4">
        <v>6</v>
      </c>
      <c r="H10" s="191">
        <v>7</v>
      </c>
    </row>
    <row r="11" spans="1:9" ht="20.25" x14ac:dyDescent="0.3">
      <c r="A11" s="190"/>
      <c r="B11" s="238" t="s">
        <v>4</v>
      </c>
      <c r="C11" s="238"/>
      <c r="D11" s="238"/>
      <c r="E11" s="238"/>
      <c r="F11" s="238"/>
      <c r="G11" s="238"/>
      <c r="H11" s="191"/>
    </row>
    <row r="12" spans="1:9" ht="142.5" customHeight="1" x14ac:dyDescent="0.3">
      <c r="A12" s="192">
        <v>1</v>
      </c>
      <c r="B12" s="230" t="s">
        <v>164</v>
      </c>
      <c r="C12" s="124" t="s">
        <v>86</v>
      </c>
      <c r="D12" s="177">
        <f>SUM(E12,F12,G12,H12)</f>
        <v>12500</v>
      </c>
      <c r="E12" s="6">
        <v>2000</v>
      </c>
      <c r="F12" s="6">
        <v>3000</v>
      </c>
      <c r="G12" s="6">
        <v>4500</v>
      </c>
      <c r="H12" s="193">
        <v>3000</v>
      </c>
      <c r="I12" s="7"/>
    </row>
    <row r="13" spans="1:9" ht="84" customHeight="1" x14ac:dyDescent="0.3">
      <c r="A13" s="192">
        <v>2</v>
      </c>
      <c r="B13" s="230" t="s">
        <v>12</v>
      </c>
      <c r="C13" s="124" t="s">
        <v>86</v>
      </c>
      <c r="D13" s="177">
        <f>SUM(E13,F13,G13,H13)</f>
        <v>1645</v>
      </c>
      <c r="E13" s="6">
        <v>315</v>
      </c>
      <c r="F13" s="6">
        <v>405</v>
      </c>
      <c r="G13" s="6">
        <v>540</v>
      </c>
      <c r="H13" s="193">
        <v>385</v>
      </c>
      <c r="I13" s="7"/>
    </row>
    <row r="14" spans="1:9" ht="136.5" customHeight="1" x14ac:dyDescent="0.3">
      <c r="A14" s="192">
        <v>3</v>
      </c>
      <c r="B14" s="230" t="s">
        <v>175</v>
      </c>
      <c r="C14" s="9" t="s">
        <v>85</v>
      </c>
      <c r="D14" s="177">
        <f>SUM(E14,F14,G14,H14)</f>
        <v>920</v>
      </c>
      <c r="E14" s="6">
        <v>215</v>
      </c>
      <c r="F14" s="6">
        <v>250</v>
      </c>
      <c r="G14" s="6">
        <v>235</v>
      </c>
      <c r="H14" s="193">
        <v>220</v>
      </c>
      <c r="I14" s="7"/>
    </row>
    <row r="15" spans="1:9" ht="166.5" customHeight="1" x14ac:dyDescent="0.3">
      <c r="A15" s="192">
        <v>4</v>
      </c>
      <c r="B15" s="204" t="s">
        <v>174</v>
      </c>
      <c r="C15" s="187" t="s">
        <v>81</v>
      </c>
      <c r="D15" s="177">
        <f>SUM(E15,F15,G15,H15)</f>
        <v>2390</v>
      </c>
      <c r="E15" s="6">
        <v>415</v>
      </c>
      <c r="F15" s="6">
        <v>750</v>
      </c>
      <c r="G15" s="6">
        <v>685</v>
      </c>
      <c r="H15" s="193">
        <v>540</v>
      </c>
    </row>
    <row r="16" spans="1:9" ht="168" customHeight="1" x14ac:dyDescent="0.3">
      <c r="A16" s="192">
        <v>5</v>
      </c>
      <c r="B16" s="204" t="s">
        <v>7</v>
      </c>
      <c r="C16" s="8" t="s">
        <v>82</v>
      </c>
      <c r="D16" s="177">
        <f>SUM(E16,F16,G16,H16)</f>
        <v>580</v>
      </c>
      <c r="E16" s="6">
        <v>60</v>
      </c>
      <c r="F16" s="6">
        <v>115</v>
      </c>
      <c r="G16" s="6">
        <v>220</v>
      </c>
      <c r="H16" s="193">
        <v>185</v>
      </c>
    </row>
    <row r="17" spans="1:8" s="48" customFormat="1" ht="3" hidden="1" customHeight="1" x14ac:dyDescent="0.3">
      <c r="A17" s="192"/>
      <c r="B17" s="204"/>
      <c r="C17" s="186"/>
      <c r="D17" s="240"/>
      <c r="E17" s="240"/>
      <c r="F17" s="240"/>
      <c r="G17" s="240"/>
      <c r="H17" s="241"/>
    </row>
    <row r="18" spans="1:8" s="48" customFormat="1" ht="136.5" customHeight="1" x14ac:dyDescent="0.3">
      <c r="A18" s="192">
        <v>6</v>
      </c>
      <c r="B18" s="230" t="s">
        <v>167</v>
      </c>
      <c r="C18" s="123" t="s">
        <v>159</v>
      </c>
      <c r="D18" s="6">
        <v>550</v>
      </c>
      <c r="E18" s="6">
        <v>50</v>
      </c>
      <c r="F18" s="6">
        <v>150</v>
      </c>
      <c r="G18" s="6">
        <v>200</v>
      </c>
      <c r="H18" s="6">
        <v>150</v>
      </c>
    </row>
    <row r="19" spans="1:8" s="48" customFormat="1" ht="129" customHeight="1" x14ac:dyDescent="0.3">
      <c r="A19" s="192">
        <v>7</v>
      </c>
      <c r="B19" s="230" t="s">
        <v>169</v>
      </c>
      <c r="C19" s="123" t="s">
        <v>159</v>
      </c>
      <c r="D19" s="6">
        <f>SUM(E19:H19)</f>
        <v>865</v>
      </c>
      <c r="E19" s="6">
        <v>115</v>
      </c>
      <c r="F19" s="6">
        <v>250</v>
      </c>
      <c r="G19" s="6">
        <v>300</v>
      </c>
      <c r="H19" s="6">
        <v>200</v>
      </c>
    </row>
    <row r="20" spans="1:8" s="48" customFormat="1" ht="181.5" customHeight="1" x14ac:dyDescent="0.3">
      <c r="A20" s="192">
        <v>8</v>
      </c>
      <c r="B20" s="204" t="s">
        <v>168</v>
      </c>
      <c r="C20" s="8" t="s">
        <v>166</v>
      </c>
      <c r="D20" s="177">
        <f t="shared" ref="D20:D26" si="0">SUM(E20,F20,G20,H20)</f>
        <v>1950</v>
      </c>
      <c r="E20" s="6">
        <v>305</v>
      </c>
      <c r="F20" s="6">
        <v>515</v>
      </c>
      <c r="G20" s="6">
        <v>815</v>
      </c>
      <c r="H20" s="193">
        <v>315</v>
      </c>
    </row>
    <row r="21" spans="1:8" s="48" customFormat="1" ht="156.75" customHeight="1" x14ac:dyDescent="0.3">
      <c r="A21" s="192">
        <v>9</v>
      </c>
      <c r="B21" s="230" t="s">
        <v>8</v>
      </c>
      <c r="C21" s="8" t="s">
        <v>165</v>
      </c>
      <c r="D21" s="177">
        <f t="shared" si="0"/>
        <v>570</v>
      </c>
      <c r="E21" s="6">
        <v>75</v>
      </c>
      <c r="F21" s="6">
        <v>115</v>
      </c>
      <c r="G21" s="6">
        <v>205</v>
      </c>
      <c r="H21" s="193">
        <v>175</v>
      </c>
    </row>
    <row r="22" spans="1:8" ht="142.5" customHeight="1" x14ac:dyDescent="0.3">
      <c r="A22" s="192">
        <v>10</v>
      </c>
      <c r="B22" s="185" t="s">
        <v>170</v>
      </c>
      <c r="C22" s="187" t="s">
        <v>145</v>
      </c>
      <c r="D22" s="177">
        <f t="shared" si="0"/>
        <v>550</v>
      </c>
      <c r="E22" s="6">
        <v>100</v>
      </c>
      <c r="F22" s="6">
        <v>175</v>
      </c>
      <c r="G22" s="6">
        <v>200</v>
      </c>
      <c r="H22" s="193">
        <v>75</v>
      </c>
    </row>
    <row r="23" spans="1:8" ht="142.5" customHeight="1" x14ac:dyDescent="0.3">
      <c r="A23" s="192">
        <v>11</v>
      </c>
      <c r="B23" s="185" t="s">
        <v>90</v>
      </c>
      <c r="C23" s="187" t="s">
        <v>145</v>
      </c>
      <c r="D23" s="177">
        <f t="shared" si="0"/>
        <v>350</v>
      </c>
      <c r="E23" s="6">
        <v>55</v>
      </c>
      <c r="F23" s="6">
        <v>120</v>
      </c>
      <c r="G23" s="6">
        <v>100</v>
      </c>
      <c r="H23" s="193">
        <v>75</v>
      </c>
    </row>
    <row r="24" spans="1:8" ht="180.75" customHeight="1" x14ac:dyDescent="0.3">
      <c r="A24" s="192">
        <v>12</v>
      </c>
      <c r="B24" s="185" t="s">
        <v>136</v>
      </c>
      <c r="C24" s="57" t="s">
        <v>62</v>
      </c>
      <c r="D24" s="177">
        <f t="shared" si="0"/>
        <v>600</v>
      </c>
      <c r="E24" s="6">
        <v>75</v>
      </c>
      <c r="F24" s="6">
        <v>200</v>
      </c>
      <c r="G24" s="6">
        <v>250</v>
      </c>
      <c r="H24" s="193">
        <v>75</v>
      </c>
    </row>
    <row r="25" spans="1:8" ht="204" customHeight="1" x14ac:dyDescent="0.3">
      <c r="A25" s="192">
        <v>13</v>
      </c>
      <c r="B25" s="230" t="s">
        <v>171</v>
      </c>
      <c r="C25" s="57" t="s">
        <v>165</v>
      </c>
      <c r="D25" s="177">
        <f t="shared" si="0"/>
        <v>20</v>
      </c>
      <c r="E25" s="6">
        <v>5</v>
      </c>
      <c r="F25" s="6">
        <v>5</v>
      </c>
      <c r="G25" s="6">
        <v>5</v>
      </c>
      <c r="H25" s="193">
        <v>5</v>
      </c>
    </row>
    <row r="26" spans="1:8" ht="27.75" customHeight="1" x14ac:dyDescent="0.3">
      <c r="A26" s="192"/>
      <c r="B26" s="188" t="s">
        <v>14</v>
      </c>
      <c r="C26" s="10"/>
      <c r="D26" s="178">
        <f t="shared" si="0"/>
        <v>23490</v>
      </c>
      <c r="E26" s="11">
        <f>SUM(E12:E25)</f>
        <v>3785</v>
      </c>
      <c r="F26" s="11">
        <f>SUM(F12:F25)</f>
        <v>6050</v>
      </c>
      <c r="G26" s="11">
        <f>SUM(G12:G25)</f>
        <v>8255</v>
      </c>
      <c r="H26" s="195">
        <f>SUM(H12:H25)</f>
        <v>5400</v>
      </c>
    </row>
    <row r="27" spans="1:8" ht="27.75" customHeight="1" x14ac:dyDescent="0.3">
      <c r="A27" s="192"/>
      <c r="B27" s="232" t="s">
        <v>15</v>
      </c>
      <c r="C27" s="233"/>
      <c r="D27" s="233"/>
      <c r="E27" s="233"/>
      <c r="F27" s="233"/>
      <c r="G27" s="233"/>
      <c r="H27" s="191"/>
    </row>
    <row r="28" spans="1:8" ht="187.5" customHeight="1" x14ac:dyDescent="0.3">
      <c r="A28" s="192">
        <v>1</v>
      </c>
      <c r="B28" s="185" t="s">
        <v>172</v>
      </c>
      <c r="C28" s="187" t="s">
        <v>16</v>
      </c>
      <c r="D28" s="178">
        <f>SUM(E28,F28,G28,H28)</f>
        <v>1520</v>
      </c>
      <c r="E28" s="6">
        <v>175</v>
      </c>
      <c r="F28" s="6">
        <v>435</v>
      </c>
      <c r="G28" s="6">
        <v>685</v>
      </c>
      <c r="H28" s="194">
        <v>225</v>
      </c>
    </row>
    <row r="29" spans="1:8" ht="134.25" customHeight="1" x14ac:dyDescent="0.3">
      <c r="A29" s="192">
        <v>2</v>
      </c>
      <c r="B29" s="197" t="s">
        <v>178</v>
      </c>
      <c r="C29" s="196" t="s">
        <v>173</v>
      </c>
      <c r="D29" s="178">
        <f>SUM(E29,F29,G29,H29)</f>
        <v>1315</v>
      </c>
      <c r="E29" s="6">
        <v>0</v>
      </c>
      <c r="F29" s="6">
        <v>415</v>
      </c>
      <c r="G29" s="6">
        <v>450</v>
      </c>
      <c r="H29" s="194">
        <v>450</v>
      </c>
    </row>
    <row r="30" spans="1:8" ht="111.75" customHeight="1" x14ac:dyDescent="0.3">
      <c r="A30" s="192">
        <v>3</v>
      </c>
      <c r="B30" s="185" t="s">
        <v>88</v>
      </c>
      <c r="C30" s="187" t="s">
        <v>18</v>
      </c>
      <c r="D30" s="178">
        <f>SUM(E30,F30,G30,H30)</f>
        <v>100</v>
      </c>
      <c r="E30" s="6">
        <v>15</v>
      </c>
      <c r="F30" s="6">
        <v>30</v>
      </c>
      <c r="G30" s="6">
        <v>30</v>
      </c>
      <c r="H30" s="193">
        <v>25</v>
      </c>
    </row>
    <row r="31" spans="1:8" ht="72" customHeight="1" x14ac:dyDescent="0.3">
      <c r="A31" s="205">
        <v>4</v>
      </c>
      <c r="B31" s="106" t="s">
        <v>19</v>
      </c>
      <c r="C31" s="104"/>
      <c r="D31" s="105">
        <f>D32+D33+D34+D36</f>
        <v>6296</v>
      </c>
      <c r="E31" s="105">
        <f>E32+E33+E34+E36</f>
        <v>2230</v>
      </c>
      <c r="F31" s="105">
        <f t="shared" ref="F31:H31" si="1">F32+F33+F34+F36</f>
        <v>604</v>
      </c>
      <c r="G31" s="105">
        <f t="shared" si="1"/>
        <v>848</v>
      </c>
      <c r="H31" s="206">
        <f t="shared" si="1"/>
        <v>2614</v>
      </c>
    </row>
    <row r="32" spans="1:8" ht="43.5" customHeight="1" x14ac:dyDescent="0.3">
      <c r="A32" s="205"/>
      <c r="B32" s="100"/>
      <c r="C32" s="101" t="s">
        <v>20</v>
      </c>
      <c r="D32" s="102">
        <f>E32+F32+G32+H32</f>
        <v>5000</v>
      </c>
      <c r="E32" s="103">
        <v>2000</v>
      </c>
      <c r="F32" s="103">
        <v>400</v>
      </c>
      <c r="G32" s="103">
        <v>500</v>
      </c>
      <c r="H32" s="207">
        <v>2100</v>
      </c>
    </row>
    <row r="33" spans="1:8" ht="63" customHeight="1" x14ac:dyDescent="0.3">
      <c r="A33" s="205"/>
      <c r="B33" s="100"/>
      <c r="C33" s="101" t="s">
        <v>21</v>
      </c>
      <c r="D33" s="102">
        <f t="shared" ref="D33:D36" si="2">E33+F33+G33+H33</f>
        <v>646</v>
      </c>
      <c r="E33" s="103">
        <v>190</v>
      </c>
      <c r="F33" s="103">
        <v>164</v>
      </c>
      <c r="G33" s="103">
        <v>148</v>
      </c>
      <c r="H33" s="207">
        <v>144</v>
      </c>
    </row>
    <row r="34" spans="1:8" ht="41.25" customHeight="1" x14ac:dyDescent="0.3">
      <c r="A34" s="205"/>
      <c r="B34" s="100"/>
      <c r="C34" s="101" t="s">
        <v>22</v>
      </c>
      <c r="D34" s="102">
        <f t="shared" si="2"/>
        <v>450</v>
      </c>
      <c r="E34" s="103">
        <v>0</v>
      </c>
      <c r="F34" s="103">
        <v>0</v>
      </c>
      <c r="G34" s="103">
        <v>150</v>
      </c>
      <c r="H34" s="207">
        <v>300</v>
      </c>
    </row>
    <row r="35" spans="1:8" ht="42.75" hidden="1" customHeight="1" x14ac:dyDescent="0.3">
      <c r="A35" s="205"/>
      <c r="B35" s="100"/>
      <c r="C35" s="101"/>
      <c r="D35" s="102">
        <f t="shared" si="2"/>
        <v>0</v>
      </c>
      <c r="E35" s="103"/>
      <c r="F35" s="103"/>
      <c r="G35" s="103"/>
      <c r="H35" s="208"/>
    </row>
    <row r="36" spans="1:8" ht="42.75" customHeight="1" x14ac:dyDescent="0.3">
      <c r="A36" s="205"/>
      <c r="B36" s="100"/>
      <c r="C36" s="101" t="s">
        <v>23</v>
      </c>
      <c r="D36" s="102">
        <f t="shared" si="2"/>
        <v>200</v>
      </c>
      <c r="E36" s="103">
        <v>40</v>
      </c>
      <c r="F36" s="103">
        <v>40</v>
      </c>
      <c r="G36" s="103">
        <v>50</v>
      </c>
      <c r="H36" s="207">
        <v>70</v>
      </c>
    </row>
    <row r="37" spans="1:8" ht="39" customHeight="1" x14ac:dyDescent="0.3">
      <c r="A37" s="205">
        <v>5</v>
      </c>
      <c r="B37" s="100" t="s">
        <v>24</v>
      </c>
      <c r="C37" s="104"/>
      <c r="D37" s="105">
        <f>D40+D41+D44</f>
        <v>20615</v>
      </c>
      <c r="E37" s="105">
        <f>E40+E41+E44</f>
        <v>4715</v>
      </c>
      <c r="F37" s="105">
        <f t="shared" ref="F37:H37" si="3">F40+F41+F44</f>
        <v>4250</v>
      </c>
      <c r="G37" s="105">
        <f t="shared" si="3"/>
        <v>2800</v>
      </c>
      <c r="H37" s="206">
        <f t="shared" si="3"/>
        <v>8850</v>
      </c>
    </row>
    <row r="38" spans="1:8" ht="42" hidden="1" customHeight="1" x14ac:dyDescent="0.3">
      <c r="A38" s="205"/>
      <c r="B38" s="106"/>
      <c r="C38" s="101"/>
      <c r="D38" s="102"/>
      <c r="E38" s="103"/>
      <c r="F38" s="103"/>
      <c r="G38" s="103"/>
      <c r="H38" s="208"/>
    </row>
    <row r="39" spans="1:8" ht="60" hidden="1" customHeight="1" x14ac:dyDescent="0.3">
      <c r="A39" s="205"/>
      <c r="B39" s="106"/>
      <c r="C39" s="101"/>
      <c r="D39" s="102"/>
      <c r="E39" s="103"/>
      <c r="F39" s="103"/>
      <c r="G39" s="103"/>
      <c r="H39" s="208"/>
    </row>
    <row r="40" spans="1:8" ht="35.450000000000003" customHeight="1" x14ac:dyDescent="0.3">
      <c r="A40" s="205"/>
      <c r="B40" s="106"/>
      <c r="C40" s="101" t="s">
        <v>25</v>
      </c>
      <c r="D40" s="102">
        <f>E40+F40+G40+H40</f>
        <v>19500</v>
      </c>
      <c r="E40" s="103">
        <v>4500</v>
      </c>
      <c r="F40" s="103">
        <v>4000</v>
      </c>
      <c r="G40" s="103">
        <v>2600</v>
      </c>
      <c r="H40" s="207">
        <v>8400</v>
      </c>
    </row>
    <row r="41" spans="1:8" ht="39" customHeight="1" x14ac:dyDescent="0.3">
      <c r="A41" s="205"/>
      <c r="B41" s="106"/>
      <c r="C41" s="101" t="s">
        <v>22</v>
      </c>
      <c r="D41" s="102">
        <f t="shared" ref="D41:D44" si="4">E41+F41+G41+H41</f>
        <v>800</v>
      </c>
      <c r="E41" s="103">
        <v>200</v>
      </c>
      <c r="F41" s="103">
        <v>200</v>
      </c>
      <c r="G41" s="103">
        <v>0</v>
      </c>
      <c r="H41" s="207">
        <v>400</v>
      </c>
    </row>
    <row r="42" spans="1:8" ht="71.45" hidden="1" customHeight="1" x14ac:dyDescent="0.3">
      <c r="A42" s="205"/>
      <c r="B42" s="106"/>
      <c r="C42" s="101"/>
      <c r="D42" s="102">
        <f t="shared" si="4"/>
        <v>0</v>
      </c>
      <c r="E42" s="103"/>
      <c r="F42" s="103"/>
      <c r="G42" s="103"/>
      <c r="H42" s="208"/>
    </row>
    <row r="43" spans="1:8" ht="71.25" hidden="1" customHeight="1" x14ac:dyDescent="0.3">
      <c r="A43" s="205"/>
      <c r="B43" s="106"/>
      <c r="C43" s="101" t="s">
        <v>21</v>
      </c>
      <c r="D43" s="102">
        <f t="shared" si="4"/>
        <v>0</v>
      </c>
      <c r="E43" s="103"/>
      <c r="F43" s="103"/>
      <c r="G43" s="103"/>
      <c r="H43" s="208"/>
    </row>
    <row r="44" spans="1:8" ht="69.75" customHeight="1" x14ac:dyDescent="0.3">
      <c r="A44" s="205"/>
      <c r="B44" s="106"/>
      <c r="C44" s="101" t="s">
        <v>30</v>
      </c>
      <c r="D44" s="102">
        <f t="shared" si="4"/>
        <v>315</v>
      </c>
      <c r="E44" s="103">
        <v>15</v>
      </c>
      <c r="F44" s="103">
        <v>50</v>
      </c>
      <c r="G44" s="103">
        <v>200</v>
      </c>
      <c r="H44" s="207">
        <v>50</v>
      </c>
    </row>
    <row r="45" spans="1:8" ht="80.25" hidden="1" customHeight="1" x14ac:dyDescent="0.3">
      <c r="A45" s="205"/>
      <c r="B45" s="209"/>
      <c r="C45" s="101"/>
      <c r="D45" s="108"/>
      <c r="E45" s="105"/>
      <c r="F45" s="105"/>
      <c r="G45" s="105"/>
      <c r="H45" s="206"/>
    </row>
    <row r="46" spans="1:8" ht="71.25" hidden="1" customHeight="1" x14ac:dyDescent="0.3">
      <c r="A46" s="205"/>
      <c r="B46" s="209"/>
      <c r="C46" s="101"/>
      <c r="D46" s="108"/>
      <c r="E46" s="105"/>
      <c r="F46" s="105"/>
      <c r="G46" s="105"/>
      <c r="H46" s="206"/>
    </row>
    <row r="47" spans="1:8" ht="32.25" customHeight="1" x14ac:dyDescent="0.3">
      <c r="A47" s="205"/>
      <c r="B47" s="210" t="s">
        <v>27</v>
      </c>
      <c r="C47" s="104"/>
      <c r="D47" s="108">
        <f>E47+F47+G47+H47</f>
        <v>29846</v>
      </c>
      <c r="E47" s="108">
        <f>E28+E30+E31+E37+E45+E46</f>
        <v>7135</v>
      </c>
      <c r="F47" s="108">
        <f>F28+F29+F30+F31+F37+F45+F46</f>
        <v>5734</v>
      </c>
      <c r="G47" s="108">
        <f>G28+G29+G30+G31+G37+G45+G46</f>
        <v>4813</v>
      </c>
      <c r="H47" s="108">
        <f>H28+H29+H30+H31+H37+H45+H46</f>
        <v>12164</v>
      </c>
    </row>
    <row r="48" spans="1:8" ht="41.25" customHeight="1" x14ac:dyDescent="0.3">
      <c r="A48" s="211"/>
      <c r="B48" s="234" t="s">
        <v>28</v>
      </c>
      <c r="C48" s="234"/>
      <c r="D48" s="234"/>
      <c r="E48" s="234"/>
      <c r="F48" s="234"/>
      <c r="G48" s="234"/>
      <c r="H48" s="208"/>
    </row>
    <row r="49" spans="1:20" ht="233.25" customHeight="1" x14ac:dyDescent="0.3">
      <c r="A49" s="205">
        <v>1</v>
      </c>
      <c r="B49" s="106" t="s">
        <v>38</v>
      </c>
      <c r="C49" s="101" t="s">
        <v>39</v>
      </c>
      <c r="D49" s="108">
        <f>E49+F49+G49+H49</f>
        <v>6500</v>
      </c>
      <c r="E49" s="108">
        <v>0</v>
      </c>
      <c r="F49" s="105">
        <v>0</v>
      </c>
      <c r="G49" s="105">
        <v>2000</v>
      </c>
      <c r="H49" s="206">
        <v>4500</v>
      </c>
    </row>
    <row r="50" spans="1:20" ht="37.5" hidden="1" customHeight="1" x14ac:dyDescent="0.3">
      <c r="A50" s="205"/>
      <c r="B50" s="212"/>
      <c r="C50" s="213"/>
      <c r="D50" s="105"/>
      <c r="E50" s="105"/>
      <c r="F50" s="105"/>
      <c r="G50" s="105"/>
      <c r="H50" s="206"/>
    </row>
    <row r="51" spans="1:20" ht="34.5" hidden="1" customHeight="1" x14ac:dyDescent="0.3">
      <c r="A51" s="214"/>
      <c r="B51" s="215"/>
      <c r="C51" s="101" t="s">
        <v>26</v>
      </c>
      <c r="D51" s="102"/>
      <c r="E51" s="102"/>
      <c r="F51" s="103"/>
      <c r="G51" s="103"/>
      <c r="H51" s="208"/>
    </row>
    <row r="52" spans="1:20" ht="55.5" hidden="1" customHeight="1" x14ac:dyDescent="0.3">
      <c r="A52" s="214"/>
      <c r="B52" s="215"/>
      <c r="C52" s="101"/>
      <c r="D52" s="102"/>
      <c r="E52" s="102"/>
      <c r="F52" s="103"/>
      <c r="G52" s="103"/>
      <c r="H52" s="207"/>
    </row>
    <row r="53" spans="1:20" ht="35.25" hidden="1" customHeight="1" x14ac:dyDescent="0.3">
      <c r="A53" s="214"/>
      <c r="B53" s="215"/>
      <c r="C53" s="101"/>
      <c r="D53" s="102"/>
      <c r="E53" s="102"/>
      <c r="F53" s="103"/>
      <c r="G53" s="103"/>
      <c r="H53" s="208"/>
    </row>
    <row r="54" spans="1:20" ht="54.75" hidden="1" customHeight="1" x14ac:dyDescent="0.3">
      <c r="A54" s="214"/>
      <c r="B54" s="215"/>
      <c r="C54" s="101"/>
      <c r="D54" s="102"/>
      <c r="E54" s="102"/>
      <c r="F54" s="103"/>
      <c r="G54" s="103"/>
      <c r="H54" s="208"/>
    </row>
    <row r="55" spans="1:20" ht="64.5" hidden="1" customHeight="1" x14ac:dyDescent="0.3">
      <c r="A55" s="214"/>
      <c r="B55" s="215"/>
      <c r="C55" s="101"/>
      <c r="D55" s="102"/>
      <c r="E55" s="103"/>
      <c r="F55" s="103"/>
      <c r="G55" s="103"/>
      <c r="H55" s="207"/>
    </row>
    <row r="56" spans="1:20" ht="57.75" hidden="1" customHeight="1" x14ac:dyDescent="0.3">
      <c r="A56" s="214"/>
      <c r="B56" s="215"/>
      <c r="C56" s="101"/>
      <c r="D56" s="102"/>
      <c r="E56" s="102"/>
      <c r="F56" s="103"/>
      <c r="G56" s="103"/>
      <c r="H56" s="207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</row>
    <row r="57" spans="1:20" ht="36.75" hidden="1" customHeight="1" x14ac:dyDescent="0.3">
      <c r="A57" s="202"/>
      <c r="B57" s="203"/>
      <c r="C57" s="198"/>
      <c r="D57" s="199"/>
      <c r="E57" s="199"/>
      <c r="F57" s="199"/>
      <c r="G57" s="200"/>
      <c r="H57" s="201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</row>
    <row r="58" spans="1:20" ht="69.75" customHeight="1" x14ac:dyDescent="0.3">
      <c r="A58" s="216">
        <v>2</v>
      </c>
      <c r="B58" s="106" t="s">
        <v>160</v>
      </c>
      <c r="C58" s="213"/>
      <c r="D58" s="108">
        <f>E58+F58+G58+H58</f>
        <v>3480.9000000000005</v>
      </c>
      <c r="E58" s="108">
        <f>E60+E61+E72</f>
        <v>752.6</v>
      </c>
      <c r="F58" s="108">
        <f t="shared" ref="F58:H58" si="5">F60+F61+F72</f>
        <v>621.70000000000005</v>
      </c>
      <c r="G58" s="108">
        <f t="shared" si="5"/>
        <v>490.9</v>
      </c>
      <c r="H58" s="108">
        <f t="shared" si="5"/>
        <v>1615.7</v>
      </c>
      <c r="I58" s="51"/>
      <c r="J58" s="51"/>
      <c r="K58" s="51"/>
      <c r="L58" s="51"/>
      <c r="M58" s="51"/>
      <c r="N58" s="51"/>
      <c r="O58" s="48"/>
      <c r="P58" s="48"/>
      <c r="Q58" s="48"/>
      <c r="R58" s="48"/>
      <c r="S58" s="48"/>
      <c r="T58" s="48"/>
    </row>
    <row r="59" spans="1:20" ht="36" hidden="1" customHeight="1" x14ac:dyDescent="0.3">
      <c r="A59" s="214"/>
      <c r="B59" s="215"/>
      <c r="C59" s="101"/>
      <c r="D59" s="102"/>
      <c r="E59" s="103"/>
      <c r="F59" s="108"/>
      <c r="G59" s="108"/>
      <c r="H59" s="20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</row>
    <row r="60" spans="1:20" ht="93.75" customHeight="1" x14ac:dyDescent="0.3">
      <c r="A60" s="216" t="s">
        <v>32</v>
      </c>
      <c r="B60" s="220" t="s">
        <v>176</v>
      </c>
      <c r="C60" s="101" t="s">
        <v>20</v>
      </c>
      <c r="D60" s="102">
        <f t="shared" ref="D60" si="6">E60+F60+G60+H60</f>
        <v>846.9</v>
      </c>
      <c r="E60" s="102">
        <v>0</v>
      </c>
      <c r="F60" s="102">
        <v>0</v>
      </c>
      <c r="G60" s="102">
        <v>0</v>
      </c>
      <c r="H60" s="217">
        <v>846.9</v>
      </c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</row>
    <row r="61" spans="1:20" ht="47.25" customHeight="1" x14ac:dyDescent="0.3">
      <c r="A61" s="205" t="s">
        <v>35</v>
      </c>
      <c r="B61" s="106" t="s">
        <v>177</v>
      </c>
      <c r="C61" s="101" t="s">
        <v>20</v>
      </c>
      <c r="D61" s="102">
        <f>E61+F61+G61+H61</f>
        <v>1177.8</v>
      </c>
      <c r="E61" s="103">
        <v>392.6</v>
      </c>
      <c r="F61" s="103">
        <v>261.7</v>
      </c>
      <c r="G61" s="103">
        <v>130.9</v>
      </c>
      <c r="H61" s="217">
        <v>392.6</v>
      </c>
      <c r="I61" s="35"/>
      <c r="J61" s="35"/>
      <c r="K61" s="35"/>
      <c r="L61" s="35"/>
      <c r="M61" s="35"/>
      <c r="N61" s="35"/>
      <c r="O61" s="48"/>
      <c r="P61" s="48"/>
      <c r="Q61" s="48"/>
      <c r="R61" s="48"/>
      <c r="S61" s="48"/>
      <c r="T61" s="48"/>
    </row>
    <row r="62" spans="1:20" ht="42" hidden="1" customHeight="1" x14ac:dyDescent="0.3">
      <c r="A62" s="214"/>
      <c r="B62" s="218" t="s">
        <v>34</v>
      </c>
      <c r="C62" s="101" t="s">
        <v>33</v>
      </c>
      <c r="D62" s="102">
        <f t="shared" ref="D62:D72" si="7">E62+F62+G62+H62</f>
        <v>0</v>
      </c>
      <c r="E62" s="103"/>
      <c r="F62" s="102"/>
      <c r="G62" s="102"/>
      <c r="H62" s="20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45.75" hidden="1" customHeight="1" x14ac:dyDescent="0.3">
      <c r="A63" s="214"/>
      <c r="B63" s="215"/>
      <c r="C63" s="101" t="s">
        <v>33</v>
      </c>
      <c r="D63" s="102">
        <f t="shared" si="7"/>
        <v>0</v>
      </c>
      <c r="E63" s="103"/>
      <c r="F63" s="102"/>
      <c r="G63" s="102"/>
      <c r="H63" s="20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89.25" hidden="1" customHeight="1" x14ac:dyDescent="0.3">
      <c r="A64" s="205" t="s">
        <v>35</v>
      </c>
      <c r="B64" s="106" t="s">
        <v>43</v>
      </c>
      <c r="C64" s="101" t="s">
        <v>33</v>
      </c>
      <c r="D64" s="102">
        <f t="shared" si="7"/>
        <v>0</v>
      </c>
      <c r="E64" s="103"/>
      <c r="F64" s="102"/>
      <c r="G64" s="102"/>
      <c r="H64" s="20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5" spans="1:20" ht="81.75" hidden="1" customHeight="1" x14ac:dyDescent="0.3">
      <c r="A65" s="205"/>
      <c r="B65" s="106"/>
      <c r="C65" s="101" t="s">
        <v>33</v>
      </c>
      <c r="D65" s="102">
        <f t="shared" si="7"/>
        <v>0</v>
      </c>
      <c r="E65" s="103"/>
      <c r="F65" s="102"/>
      <c r="G65" s="102"/>
      <c r="H65" s="20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1:20" ht="56.25" hidden="1" customHeight="1" x14ac:dyDescent="0.3">
      <c r="A66" s="214"/>
      <c r="B66" s="215"/>
      <c r="C66" s="101" t="s">
        <v>33</v>
      </c>
      <c r="D66" s="102">
        <f t="shared" si="7"/>
        <v>0</v>
      </c>
      <c r="E66" s="103"/>
      <c r="F66" s="102"/>
      <c r="G66" s="102"/>
      <c r="H66" s="20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ht="42" hidden="1" customHeight="1" x14ac:dyDescent="0.3">
      <c r="A67" s="214"/>
      <c r="B67" s="215"/>
      <c r="C67" s="101" t="s">
        <v>33</v>
      </c>
      <c r="D67" s="102">
        <f t="shared" si="7"/>
        <v>0</v>
      </c>
      <c r="E67" s="103"/>
      <c r="F67" s="102"/>
      <c r="G67" s="102"/>
      <c r="H67" s="20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ht="101.25" hidden="1" customHeight="1" x14ac:dyDescent="0.3">
      <c r="A68" s="205"/>
      <c r="B68" s="106"/>
      <c r="C68" s="101" t="s">
        <v>33</v>
      </c>
      <c r="D68" s="102">
        <f t="shared" si="7"/>
        <v>0</v>
      </c>
      <c r="E68" s="105"/>
      <c r="F68" s="102"/>
      <c r="G68" s="102"/>
      <c r="H68" s="20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ht="117.75" hidden="1" customHeight="1" x14ac:dyDescent="0.3">
      <c r="A69" s="205"/>
      <c r="B69" s="106"/>
      <c r="C69" s="101" t="s">
        <v>33</v>
      </c>
      <c r="D69" s="102">
        <f t="shared" si="7"/>
        <v>0</v>
      </c>
      <c r="E69" s="108"/>
      <c r="F69" s="102"/>
      <c r="G69" s="102"/>
      <c r="H69" s="20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</row>
    <row r="70" spans="1:20" ht="72" hidden="1" customHeight="1" x14ac:dyDescent="0.3">
      <c r="A70" s="205"/>
      <c r="B70" s="106"/>
      <c r="C70" s="101" t="s">
        <v>33</v>
      </c>
      <c r="D70" s="102">
        <f t="shared" si="7"/>
        <v>0</v>
      </c>
      <c r="E70" s="102"/>
      <c r="F70" s="102"/>
      <c r="G70" s="102"/>
      <c r="H70" s="20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</row>
    <row r="71" spans="1:20" ht="55.5" hidden="1" customHeight="1" x14ac:dyDescent="0.3">
      <c r="A71" s="205"/>
      <c r="B71" s="106"/>
      <c r="C71" s="101" t="s">
        <v>33</v>
      </c>
      <c r="D71" s="102">
        <f t="shared" si="7"/>
        <v>0</v>
      </c>
      <c r="E71" s="102"/>
      <c r="F71" s="102"/>
      <c r="G71" s="102"/>
      <c r="H71" s="20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</row>
    <row r="72" spans="1:20" ht="207.75" customHeight="1" x14ac:dyDescent="0.3">
      <c r="A72" s="205" t="s">
        <v>63</v>
      </c>
      <c r="B72" s="219" t="s">
        <v>146</v>
      </c>
      <c r="C72" s="101" t="s">
        <v>20</v>
      </c>
      <c r="D72" s="102">
        <f t="shared" si="7"/>
        <v>1456.2</v>
      </c>
      <c r="E72" s="102">
        <v>360</v>
      </c>
      <c r="F72" s="102">
        <v>360</v>
      </c>
      <c r="G72" s="102">
        <v>360</v>
      </c>
      <c r="H72" s="217">
        <v>376.2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</row>
    <row r="73" spans="1:20" ht="90" hidden="1" customHeight="1" x14ac:dyDescent="0.3">
      <c r="A73" s="205"/>
      <c r="B73" s="220"/>
      <c r="C73" s="101"/>
      <c r="D73" s="102"/>
      <c r="E73" s="102"/>
      <c r="F73" s="102"/>
      <c r="G73" s="102"/>
      <c r="H73" s="217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</row>
    <row r="74" spans="1:20" ht="98.25" customHeight="1" x14ac:dyDescent="0.3">
      <c r="A74" s="205">
        <v>3</v>
      </c>
      <c r="B74" s="106" t="s">
        <v>36</v>
      </c>
      <c r="C74" s="101" t="s">
        <v>20</v>
      </c>
      <c r="D74" s="105">
        <f>D78+D79</f>
        <v>10150</v>
      </c>
      <c r="E74" s="105">
        <f>E78+E79</f>
        <v>2100</v>
      </c>
      <c r="F74" s="105">
        <f t="shared" ref="F74:H74" si="8">F78+F79</f>
        <v>2600</v>
      </c>
      <c r="G74" s="105">
        <f t="shared" si="8"/>
        <v>2000</v>
      </c>
      <c r="H74" s="105">
        <f t="shared" si="8"/>
        <v>3450</v>
      </c>
    </row>
    <row r="75" spans="1:20" ht="58.7" hidden="1" customHeight="1" x14ac:dyDescent="0.3">
      <c r="A75" s="205"/>
      <c r="B75" s="106"/>
      <c r="C75" s="221"/>
      <c r="D75" s="102"/>
      <c r="E75" s="102"/>
      <c r="F75" s="105"/>
      <c r="G75" s="105"/>
      <c r="H75" s="208"/>
    </row>
    <row r="76" spans="1:20" ht="49.7" hidden="1" customHeight="1" x14ac:dyDescent="0.3">
      <c r="A76" s="205"/>
      <c r="B76" s="106"/>
      <c r="C76" s="104"/>
      <c r="D76" s="102"/>
      <c r="E76" s="102"/>
      <c r="F76" s="105"/>
      <c r="G76" s="105"/>
      <c r="H76" s="208"/>
    </row>
    <row r="77" spans="1:20" ht="1.5" hidden="1" customHeight="1" x14ac:dyDescent="0.3">
      <c r="A77" s="205"/>
      <c r="B77" s="106"/>
      <c r="C77" s="104"/>
      <c r="D77" s="102"/>
      <c r="E77" s="102"/>
      <c r="F77" s="105"/>
      <c r="G77" s="105"/>
      <c r="H77" s="208"/>
    </row>
    <row r="78" spans="1:20" ht="54.75" customHeight="1" x14ac:dyDescent="0.3">
      <c r="A78" s="205"/>
      <c r="B78" s="106"/>
      <c r="C78" s="104" t="s">
        <v>98</v>
      </c>
      <c r="D78" s="102">
        <f>E78+F78+G78+H78</f>
        <v>550</v>
      </c>
      <c r="E78" s="102">
        <v>100</v>
      </c>
      <c r="F78" s="103">
        <v>100</v>
      </c>
      <c r="G78" s="103">
        <v>0</v>
      </c>
      <c r="H78" s="207">
        <v>350</v>
      </c>
    </row>
    <row r="79" spans="1:20" ht="66.75" customHeight="1" x14ac:dyDescent="0.3">
      <c r="A79" s="205"/>
      <c r="B79" s="106"/>
      <c r="C79" s="104" t="s">
        <v>20</v>
      </c>
      <c r="D79" s="102">
        <f>E79+F79+G79+H79</f>
        <v>9600</v>
      </c>
      <c r="E79" s="102">
        <v>2000</v>
      </c>
      <c r="F79" s="103">
        <v>2500</v>
      </c>
      <c r="G79" s="103">
        <v>2000</v>
      </c>
      <c r="H79" s="207">
        <v>3100</v>
      </c>
    </row>
    <row r="80" spans="1:20" ht="64.5" hidden="1" customHeight="1" x14ac:dyDescent="0.3">
      <c r="A80" s="205">
        <v>4</v>
      </c>
      <c r="B80" s="106" t="s">
        <v>37</v>
      </c>
      <c r="C80" s="222"/>
      <c r="D80" s="105"/>
      <c r="E80" s="105"/>
      <c r="F80" s="105"/>
      <c r="G80" s="105"/>
      <c r="H80" s="206"/>
    </row>
    <row r="81" spans="1:8" ht="39.75" hidden="1" customHeight="1" x14ac:dyDescent="0.3">
      <c r="A81" s="205"/>
      <c r="B81" s="106"/>
      <c r="C81" s="223"/>
      <c r="D81" s="102"/>
      <c r="E81" s="224"/>
      <c r="F81" s="224"/>
      <c r="G81" s="224"/>
      <c r="H81" s="208"/>
    </row>
    <row r="82" spans="1:8" ht="41.25" hidden="1" customHeight="1" x14ac:dyDescent="0.3">
      <c r="A82" s="205"/>
      <c r="B82" s="106"/>
      <c r="C82" s="225"/>
      <c r="D82" s="102"/>
      <c r="E82" s="103"/>
      <c r="F82" s="103"/>
      <c r="G82" s="103"/>
      <c r="H82" s="208"/>
    </row>
    <row r="83" spans="1:8" ht="61.5" hidden="1" customHeight="1" x14ac:dyDescent="0.3">
      <c r="A83" s="205"/>
      <c r="B83" s="106"/>
      <c r="C83" s="104"/>
      <c r="D83" s="102"/>
      <c r="E83" s="102"/>
      <c r="F83" s="103"/>
      <c r="G83" s="103"/>
      <c r="H83" s="208"/>
    </row>
    <row r="84" spans="1:8" ht="55.5" hidden="1" customHeight="1" x14ac:dyDescent="0.3">
      <c r="A84" s="205"/>
      <c r="B84" s="106"/>
      <c r="C84" s="101" t="s">
        <v>22</v>
      </c>
      <c r="D84" s="102"/>
      <c r="E84" s="102"/>
      <c r="F84" s="103"/>
      <c r="G84" s="103"/>
      <c r="H84" s="208"/>
    </row>
    <row r="85" spans="1:8" ht="60.75" hidden="1" customHeight="1" x14ac:dyDescent="0.3">
      <c r="A85" s="205"/>
      <c r="B85" s="106"/>
      <c r="C85" s="101"/>
      <c r="D85" s="102"/>
      <c r="E85" s="102"/>
      <c r="F85" s="103"/>
      <c r="G85" s="103"/>
      <c r="H85" s="208"/>
    </row>
    <row r="86" spans="1:8" ht="61.5" hidden="1" customHeight="1" x14ac:dyDescent="0.3">
      <c r="A86" s="205"/>
      <c r="B86" s="106"/>
      <c r="C86" s="221"/>
      <c r="D86" s="102"/>
      <c r="E86" s="102"/>
      <c r="F86" s="103"/>
      <c r="G86" s="103"/>
      <c r="H86" s="208"/>
    </row>
    <row r="87" spans="1:8" ht="3" hidden="1" customHeight="1" x14ac:dyDescent="0.3">
      <c r="A87" s="205"/>
      <c r="B87" s="106"/>
      <c r="C87" s="101" t="s">
        <v>30</v>
      </c>
      <c r="D87" s="102"/>
      <c r="E87" s="102"/>
      <c r="F87" s="103"/>
      <c r="G87" s="103"/>
      <c r="H87" s="208"/>
    </row>
    <row r="88" spans="1:8" ht="42" customHeight="1" x14ac:dyDescent="0.3">
      <c r="A88" s="205">
        <v>4</v>
      </c>
      <c r="B88" s="212" t="s">
        <v>29</v>
      </c>
      <c r="C88" s="231"/>
      <c r="D88" s="105">
        <f>F88+G88+H88+E88</f>
        <v>953</v>
      </c>
      <c r="E88" s="105">
        <f>E89+E90+E91</f>
        <v>200</v>
      </c>
      <c r="F88" s="105">
        <f t="shared" ref="F88:H88" si="9">F89+F90+F91</f>
        <v>249</v>
      </c>
      <c r="G88" s="105">
        <f t="shared" si="9"/>
        <v>100</v>
      </c>
      <c r="H88" s="105">
        <f t="shared" si="9"/>
        <v>404</v>
      </c>
    </row>
    <row r="89" spans="1:8" ht="42" customHeight="1" x14ac:dyDescent="0.3">
      <c r="A89" s="205"/>
      <c r="B89" s="215"/>
      <c r="C89" s="101" t="s">
        <v>22</v>
      </c>
      <c r="D89" s="102">
        <f>E89+F89+G89+H89</f>
        <v>480</v>
      </c>
      <c r="E89" s="102">
        <v>100</v>
      </c>
      <c r="F89" s="103">
        <v>100</v>
      </c>
      <c r="G89" s="103">
        <v>0</v>
      </c>
      <c r="H89" s="207">
        <v>280</v>
      </c>
    </row>
    <row r="90" spans="1:8" ht="48.75" customHeight="1" x14ac:dyDescent="0.3">
      <c r="A90" s="205"/>
      <c r="B90" s="106"/>
      <c r="C90" s="101" t="s">
        <v>30</v>
      </c>
      <c r="D90" s="102">
        <f t="shared" ref="D90:D91" si="10">E90+F90+G90+H90</f>
        <v>453</v>
      </c>
      <c r="E90" s="103">
        <v>100</v>
      </c>
      <c r="F90" s="103">
        <v>149</v>
      </c>
      <c r="G90" s="103">
        <v>100</v>
      </c>
      <c r="H90" s="207">
        <v>104</v>
      </c>
    </row>
    <row r="91" spans="1:8" ht="38.25" customHeight="1" x14ac:dyDescent="0.3">
      <c r="A91" s="205"/>
      <c r="B91" s="106"/>
      <c r="C91" s="101" t="s">
        <v>23</v>
      </c>
      <c r="D91" s="102">
        <f t="shared" si="10"/>
        <v>20</v>
      </c>
      <c r="E91" s="102">
        <v>0</v>
      </c>
      <c r="F91" s="103">
        <v>0</v>
      </c>
      <c r="G91" s="103">
        <v>0</v>
      </c>
      <c r="H91" s="207">
        <v>20</v>
      </c>
    </row>
    <row r="92" spans="1:8" ht="47.25" customHeight="1" thickBot="1" x14ac:dyDescent="0.35">
      <c r="A92" s="226"/>
      <c r="B92" s="227" t="s">
        <v>40</v>
      </c>
      <c r="C92" s="228"/>
      <c r="D92" s="229">
        <f>E92+F92+G92+H92</f>
        <v>21083.9</v>
      </c>
      <c r="E92" s="229">
        <f>E49+E58+E74+E88</f>
        <v>3052.6</v>
      </c>
      <c r="F92" s="229">
        <f t="shared" ref="F92:H92" si="11">F49+F58+F74+F88</f>
        <v>3470.7</v>
      </c>
      <c r="G92" s="229">
        <f t="shared" si="11"/>
        <v>4590.8999999999996</v>
      </c>
      <c r="H92" s="229">
        <f t="shared" si="11"/>
        <v>9969.7000000000007</v>
      </c>
    </row>
    <row r="93" spans="1:8" ht="47.25" hidden="1" customHeight="1" x14ac:dyDescent="0.3">
      <c r="A93" s="31"/>
      <c r="B93" s="235"/>
      <c r="C93" s="235"/>
      <c r="D93" s="235"/>
      <c r="E93" s="235"/>
      <c r="F93" s="235"/>
      <c r="G93" s="235"/>
    </row>
    <row r="94" spans="1:8" ht="112.7" hidden="1" customHeight="1" x14ac:dyDescent="0.3">
      <c r="A94" s="32"/>
      <c r="B94" s="33"/>
      <c r="C94" s="34"/>
      <c r="D94" s="179"/>
      <c r="E94" s="35"/>
      <c r="F94" s="35"/>
      <c r="G94" s="35"/>
    </row>
    <row r="95" spans="1:8" ht="115.5" hidden="1" customHeight="1" x14ac:dyDescent="0.3">
      <c r="A95" s="32"/>
      <c r="B95" s="33"/>
      <c r="C95" s="34"/>
      <c r="D95" s="179"/>
      <c r="E95" s="35"/>
      <c r="F95" s="35"/>
      <c r="G95" s="35"/>
    </row>
    <row r="96" spans="1:8" ht="113.25" hidden="1" customHeight="1" x14ac:dyDescent="0.3">
      <c r="A96" s="32"/>
      <c r="B96" s="33"/>
      <c r="C96" s="36"/>
      <c r="D96" s="180"/>
      <c r="E96" s="37"/>
      <c r="F96" s="37"/>
      <c r="G96" s="37"/>
    </row>
    <row r="97" spans="1:7" ht="115.5" hidden="1" customHeight="1" x14ac:dyDescent="0.3">
      <c r="A97" s="32"/>
      <c r="B97" s="33"/>
      <c r="C97" s="36"/>
      <c r="D97" s="180"/>
      <c r="E97" s="37"/>
      <c r="F97" s="37"/>
      <c r="G97" s="37"/>
    </row>
    <row r="98" spans="1:7" ht="115.5" hidden="1" customHeight="1" x14ac:dyDescent="0.3">
      <c r="A98" s="32"/>
      <c r="B98" s="33"/>
      <c r="C98" s="36"/>
      <c r="D98" s="180"/>
      <c r="E98" s="37"/>
      <c r="F98" s="37"/>
      <c r="G98" s="37"/>
    </row>
    <row r="99" spans="1:7" ht="250.5" hidden="1" customHeight="1" x14ac:dyDescent="0.3">
      <c r="A99" s="32"/>
      <c r="B99" s="33"/>
      <c r="C99" s="36"/>
      <c r="D99" s="180"/>
      <c r="E99" s="37"/>
      <c r="F99" s="37"/>
      <c r="G99" s="37"/>
    </row>
    <row r="100" spans="1:7" ht="73.5" hidden="1" customHeight="1" x14ac:dyDescent="0.3">
      <c r="A100" s="32"/>
      <c r="B100" s="33"/>
      <c r="C100" s="36"/>
      <c r="D100" s="180"/>
      <c r="E100" s="37"/>
      <c r="F100" s="37"/>
      <c r="G100" s="37"/>
    </row>
    <row r="101" spans="1:7" ht="154.5" hidden="1" customHeight="1" x14ac:dyDescent="0.3">
      <c r="A101" s="32"/>
      <c r="B101" s="33"/>
      <c r="C101" s="36"/>
      <c r="D101" s="180"/>
      <c r="E101" s="37"/>
      <c r="F101" s="37"/>
      <c r="G101" s="37"/>
    </row>
    <row r="102" spans="1:7" ht="134.44999999999999" hidden="1" customHeight="1" x14ac:dyDescent="0.3">
      <c r="A102" s="32"/>
      <c r="B102" s="33"/>
      <c r="C102" s="36"/>
      <c r="D102" s="180"/>
      <c r="E102" s="37"/>
      <c r="F102" s="37"/>
      <c r="G102" s="37"/>
    </row>
    <row r="103" spans="1:7" ht="97.5" hidden="1" customHeight="1" x14ac:dyDescent="0.3">
      <c r="A103" s="32"/>
      <c r="B103" s="33"/>
      <c r="C103" s="36"/>
      <c r="D103" s="181"/>
      <c r="E103" s="31"/>
      <c r="F103" s="31"/>
      <c r="G103" s="31"/>
    </row>
    <row r="104" spans="1:7" ht="129" hidden="1" customHeight="1" x14ac:dyDescent="0.3">
      <c r="A104" s="12"/>
      <c r="B104" s="38"/>
      <c r="C104" s="39"/>
      <c r="D104" s="182"/>
      <c r="E104" s="40"/>
      <c r="F104" s="40"/>
      <c r="G104" s="40"/>
    </row>
    <row r="105" spans="1:7" ht="141" hidden="1" customHeight="1" x14ac:dyDescent="0.3">
      <c r="A105" s="5"/>
      <c r="B105" s="38"/>
      <c r="C105" s="41"/>
      <c r="D105" s="183"/>
      <c r="E105" s="23"/>
      <c r="F105" s="23"/>
      <c r="G105" s="23"/>
    </row>
    <row r="106" spans="1:7" ht="29.25" customHeight="1" x14ac:dyDescent="0.3">
      <c r="A106" s="42"/>
      <c r="B106" s="42"/>
      <c r="C106" s="43"/>
      <c r="D106" s="184"/>
      <c r="E106" s="44"/>
      <c r="F106" s="45"/>
      <c r="G106" s="45"/>
    </row>
    <row r="107" spans="1:7" ht="22.5" customHeight="1" x14ac:dyDescent="0.3">
      <c r="A107" s="42"/>
      <c r="B107" s="239" t="s">
        <v>100</v>
      </c>
      <c r="C107" s="239"/>
      <c r="D107" s="239"/>
      <c r="E107" s="239"/>
      <c r="F107" s="239"/>
      <c r="G107" s="239"/>
    </row>
    <row r="108" spans="1:7" ht="36" customHeight="1" x14ac:dyDescent="0.3">
      <c r="B108" s="236" t="s">
        <v>99</v>
      </c>
      <c r="C108" s="237"/>
      <c r="D108" s="237"/>
      <c r="E108" s="237"/>
      <c r="F108" s="237"/>
      <c r="G108" s="237"/>
    </row>
    <row r="109" spans="1:7" x14ac:dyDescent="0.3">
      <c r="B109" s="2" t="s">
        <v>41</v>
      </c>
    </row>
    <row r="112" spans="1:7" x14ac:dyDescent="0.3">
      <c r="E112" s="46"/>
    </row>
  </sheetData>
  <mergeCells count="15">
    <mergeCell ref="F2:G2"/>
    <mergeCell ref="F3:G3"/>
    <mergeCell ref="A5:G5"/>
    <mergeCell ref="A7:A9"/>
    <mergeCell ref="B7:B9"/>
    <mergeCell ref="C7:C9"/>
    <mergeCell ref="D7:D9"/>
    <mergeCell ref="E7:H8"/>
    <mergeCell ref="B27:G27"/>
    <mergeCell ref="B48:G48"/>
    <mergeCell ref="B93:G93"/>
    <mergeCell ref="B108:G108"/>
    <mergeCell ref="B11:G11"/>
    <mergeCell ref="B107:G107"/>
    <mergeCell ref="D17:H17"/>
  </mergeCells>
  <pageMargins left="0.59" right="0.18" top="0.42" bottom="0.17" header="0.22" footer="0.28000000000000003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6"/>
  <sheetViews>
    <sheetView topLeftCell="A40" zoomScale="75" zoomScaleNormal="70" zoomScaleSheetLayoutView="75" workbookViewId="0">
      <selection activeCell="C34" sqref="C34"/>
    </sheetView>
  </sheetViews>
  <sheetFormatPr defaultColWidth="8.85546875" defaultRowHeight="18.75" x14ac:dyDescent="0.3"/>
  <cols>
    <col min="1" max="1" width="6.140625" style="1" customWidth="1"/>
    <col min="2" max="2" width="41.85546875" style="2" customWidth="1"/>
    <col min="3" max="3" width="38.28515625" style="2" customWidth="1"/>
    <col min="4" max="4" width="21.5703125" style="2" customWidth="1"/>
    <col min="5" max="5" width="21.140625" style="2" customWidth="1"/>
    <col min="6" max="6" width="19.7109375" style="2" customWidth="1"/>
    <col min="7" max="7" width="19.28515625" style="2" customWidth="1"/>
    <col min="8" max="8" width="14.5703125" style="2" customWidth="1"/>
    <col min="9" max="16384" width="8.85546875" style="2"/>
  </cols>
  <sheetData>
    <row r="2" spans="1:7" ht="24.75" customHeight="1" x14ac:dyDescent="0.3"/>
    <row r="3" spans="1:7" ht="42.75" customHeight="1" x14ac:dyDescent="0.3">
      <c r="F3" s="2" t="s">
        <v>0</v>
      </c>
    </row>
    <row r="5" spans="1:7" ht="60.75" customHeight="1" x14ac:dyDescent="0.3">
      <c r="A5" s="244" t="s">
        <v>101</v>
      </c>
      <c r="B5" s="244"/>
      <c r="C5" s="244"/>
      <c r="D5" s="244"/>
      <c r="E5" s="256"/>
      <c r="F5" s="256"/>
      <c r="G5" s="256"/>
    </row>
    <row r="6" spans="1:7" ht="16.5" customHeight="1" x14ac:dyDescent="0.3">
      <c r="A6" s="85"/>
      <c r="B6" s="85"/>
      <c r="C6" s="85"/>
      <c r="D6" s="85"/>
      <c r="E6" s="86"/>
      <c r="F6" s="86"/>
      <c r="G6" s="86"/>
    </row>
    <row r="7" spans="1:7" x14ac:dyDescent="0.3">
      <c r="F7" s="2" t="s">
        <v>69</v>
      </c>
    </row>
    <row r="8" spans="1:7" ht="27.6" customHeight="1" x14ac:dyDescent="0.3">
      <c r="A8" s="259"/>
      <c r="B8" s="259" t="s">
        <v>1</v>
      </c>
      <c r="C8" s="259" t="s">
        <v>2</v>
      </c>
      <c r="D8" s="259" t="s">
        <v>102</v>
      </c>
      <c r="E8" s="249" t="s">
        <v>103</v>
      </c>
      <c r="F8" s="249" t="s">
        <v>64</v>
      </c>
      <c r="G8" s="249" t="s">
        <v>65</v>
      </c>
    </row>
    <row r="9" spans="1:7" ht="13.5" customHeight="1" x14ac:dyDescent="0.3">
      <c r="A9" s="260"/>
      <c r="B9" s="260"/>
      <c r="C9" s="260"/>
      <c r="D9" s="260"/>
      <c r="E9" s="250"/>
      <c r="F9" s="250"/>
      <c r="G9" s="250"/>
    </row>
    <row r="10" spans="1:7" ht="40.5" customHeight="1" x14ac:dyDescent="0.3">
      <c r="A10" s="261"/>
      <c r="B10" s="261"/>
      <c r="C10" s="261"/>
      <c r="D10" s="261"/>
      <c r="E10" s="250"/>
      <c r="F10" s="250"/>
      <c r="G10" s="250"/>
    </row>
    <row r="11" spans="1:7" x14ac:dyDescent="0.3">
      <c r="A11" s="4" t="s">
        <v>3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7" ht="20.25" x14ac:dyDescent="0.3">
      <c r="A12" s="4"/>
      <c r="B12" s="238" t="s">
        <v>4</v>
      </c>
      <c r="C12" s="238"/>
      <c r="D12" s="238"/>
      <c r="E12" s="50"/>
      <c r="F12" s="50"/>
      <c r="G12" s="50"/>
    </row>
    <row r="13" spans="1:7" ht="191.25" customHeight="1" x14ac:dyDescent="0.3">
      <c r="A13" s="5">
        <v>1</v>
      </c>
      <c r="B13" s="128" t="s">
        <v>5</v>
      </c>
      <c r="C13" s="130" t="s">
        <v>104</v>
      </c>
      <c r="D13" s="132">
        <v>750</v>
      </c>
      <c r="E13" s="132">
        <v>1062.7</v>
      </c>
      <c r="F13" s="132">
        <f>E13-D13</f>
        <v>312.70000000000005</v>
      </c>
      <c r="G13" s="132">
        <f>E13/D13*100</f>
        <v>141.69333333333333</v>
      </c>
    </row>
    <row r="14" spans="1:7" ht="117.75" customHeight="1" x14ac:dyDescent="0.3">
      <c r="A14" s="5">
        <v>2</v>
      </c>
      <c r="B14" s="128" t="s">
        <v>6</v>
      </c>
      <c r="C14" s="130" t="s">
        <v>81</v>
      </c>
      <c r="D14" s="132">
        <v>650</v>
      </c>
      <c r="E14" s="132">
        <v>556.70000000000005</v>
      </c>
      <c r="F14" s="132">
        <f>E14-D14</f>
        <v>-93.299999999999955</v>
      </c>
      <c r="G14" s="132">
        <f>E14/D14*100</f>
        <v>85.646153846153851</v>
      </c>
    </row>
    <row r="15" spans="1:7" ht="206.25" customHeight="1" x14ac:dyDescent="0.3">
      <c r="A15" s="5">
        <v>3</v>
      </c>
      <c r="B15" s="128" t="s">
        <v>7</v>
      </c>
      <c r="C15" s="8" t="s">
        <v>82</v>
      </c>
      <c r="D15" s="132">
        <v>300</v>
      </c>
      <c r="E15" s="132">
        <v>925.8</v>
      </c>
      <c r="F15" s="132">
        <f>E15-D15</f>
        <v>625.79999999999995</v>
      </c>
      <c r="G15" s="132">
        <f>E15/D15*100</f>
        <v>308.59999999999997</v>
      </c>
    </row>
    <row r="16" spans="1:7" s="48" customFormat="1" ht="309.75" customHeight="1" x14ac:dyDescent="0.3">
      <c r="A16" s="258">
        <v>4</v>
      </c>
      <c r="B16" s="268" t="s">
        <v>59</v>
      </c>
      <c r="C16" s="269" t="s">
        <v>84</v>
      </c>
      <c r="D16" s="262" t="s">
        <v>115</v>
      </c>
      <c r="E16" s="263"/>
      <c r="F16" s="263"/>
      <c r="G16" s="264"/>
    </row>
    <row r="17" spans="1:7" s="48" customFormat="1" ht="82.5" customHeight="1" x14ac:dyDescent="0.3">
      <c r="A17" s="258"/>
      <c r="B17" s="268"/>
      <c r="C17" s="269"/>
      <c r="D17" s="265"/>
      <c r="E17" s="266"/>
      <c r="F17" s="266"/>
      <c r="G17" s="267"/>
    </row>
    <row r="18" spans="1:7" s="48" customFormat="1" ht="3" customHeight="1" x14ac:dyDescent="0.3">
      <c r="A18" s="32"/>
      <c r="B18" s="128"/>
      <c r="C18" s="129"/>
      <c r="D18" s="133"/>
      <c r="E18" s="134"/>
      <c r="F18" s="134"/>
      <c r="G18" s="135"/>
    </row>
    <row r="19" spans="1:7" s="48" customFormat="1" ht="186" customHeight="1" x14ac:dyDescent="0.3">
      <c r="A19" s="32">
        <v>5</v>
      </c>
      <c r="B19" s="128" t="s">
        <v>105</v>
      </c>
      <c r="C19" s="8" t="s">
        <v>9</v>
      </c>
      <c r="D19" s="124">
        <v>100</v>
      </c>
      <c r="E19" s="136">
        <v>0</v>
      </c>
      <c r="F19" s="132">
        <f t="shared" ref="F19:F49" si="0">E19-D19</f>
        <v>-100</v>
      </c>
      <c r="G19" s="132">
        <f t="shared" ref="G19:G49" si="1">E19/D19*100</f>
        <v>0</v>
      </c>
    </row>
    <row r="20" spans="1:7" s="48" customFormat="1" ht="145.5" customHeight="1" x14ac:dyDescent="0.3">
      <c r="A20" s="32">
        <v>6</v>
      </c>
      <c r="B20" s="128" t="s">
        <v>8</v>
      </c>
      <c r="C20" s="8" t="s">
        <v>9</v>
      </c>
      <c r="D20" s="132">
        <v>50</v>
      </c>
      <c r="E20" s="132">
        <v>553.70000000000005</v>
      </c>
      <c r="F20" s="132">
        <f t="shared" si="0"/>
        <v>503.70000000000005</v>
      </c>
      <c r="G20" s="132">
        <f t="shared" si="1"/>
        <v>1107.4000000000001</v>
      </c>
    </row>
    <row r="21" spans="1:7" ht="137.25" customHeight="1" x14ac:dyDescent="0.3">
      <c r="A21" s="5">
        <v>7</v>
      </c>
      <c r="B21" s="128" t="s">
        <v>10</v>
      </c>
      <c r="C21" s="124" t="s">
        <v>86</v>
      </c>
      <c r="D21" s="132">
        <v>500</v>
      </c>
      <c r="E21" s="132">
        <v>509.3</v>
      </c>
      <c r="F21" s="132">
        <f t="shared" si="0"/>
        <v>9.3000000000000114</v>
      </c>
      <c r="G21" s="132">
        <f t="shared" si="1"/>
        <v>101.86</v>
      </c>
    </row>
    <row r="22" spans="1:7" ht="138" customHeight="1" x14ac:dyDescent="0.3">
      <c r="A22" s="5">
        <v>8</v>
      </c>
      <c r="B22" s="128" t="s">
        <v>106</v>
      </c>
      <c r="C22" s="124" t="s">
        <v>107</v>
      </c>
      <c r="D22" s="132">
        <v>50</v>
      </c>
      <c r="E22" s="132">
        <v>50</v>
      </c>
      <c r="F22" s="132">
        <f t="shared" si="0"/>
        <v>0</v>
      </c>
      <c r="G22" s="132">
        <f t="shared" si="1"/>
        <v>100</v>
      </c>
    </row>
    <row r="23" spans="1:7" ht="138" customHeight="1" x14ac:dyDescent="0.3">
      <c r="A23" s="79">
        <v>9</v>
      </c>
      <c r="B23" s="128" t="s">
        <v>45</v>
      </c>
      <c r="C23" s="123" t="s">
        <v>46</v>
      </c>
      <c r="D23" s="132">
        <v>75</v>
      </c>
      <c r="E23" s="132">
        <v>0</v>
      </c>
      <c r="F23" s="132">
        <f t="shared" si="0"/>
        <v>-75</v>
      </c>
      <c r="G23" s="132">
        <f t="shared" si="1"/>
        <v>0</v>
      </c>
    </row>
    <row r="24" spans="1:7" ht="148.69999999999999" customHeight="1" x14ac:dyDescent="0.3">
      <c r="A24" s="5">
        <v>10</v>
      </c>
      <c r="B24" s="128" t="s">
        <v>108</v>
      </c>
      <c r="C24" s="124" t="s">
        <v>109</v>
      </c>
      <c r="D24" s="132">
        <v>2000</v>
      </c>
      <c r="E24" s="132">
        <v>2592.3000000000002</v>
      </c>
      <c r="F24" s="132">
        <f t="shared" si="0"/>
        <v>592.30000000000018</v>
      </c>
      <c r="G24" s="132">
        <f t="shared" si="1"/>
        <v>129.61500000000001</v>
      </c>
    </row>
    <row r="25" spans="1:7" ht="75.75" customHeight="1" x14ac:dyDescent="0.3">
      <c r="A25" s="5">
        <v>11</v>
      </c>
      <c r="B25" s="128" t="s">
        <v>12</v>
      </c>
      <c r="C25" s="124" t="s">
        <v>87</v>
      </c>
      <c r="D25" s="132">
        <v>500</v>
      </c>
      <c r="E25" s="132">
        <v>708.1</v>
      </c>
      <c r="F25" s="132">
        <f t="shared" si="0"/>
        <v>208.10000000000002</v>
      </c>
      <c r="G25" s="132">
        <f t="shared" si="1"/>
        <v>141.62</v>
      </c>
    </row>
    <row r="26" spans="1:7" ht="171" customHeight="1" x14ac:dyDescent="0.3">
      <c r="A26" s="47">
        <v>12</v>
      </c>
      <c r="B26" s="128" t="s">
        <v>89</v>
      </c>
      <c r="C26" s="123" t="s">
        <v>110</v>
      </c>
      <c r="D26" s="132">
        <v>350</v>
      </c>
      <c r="E26" s="132">
        <v>118.6</v>
      </c>
      <c r="F26" s="132">
        <f t="shared" si="0"/>
        <v>-231.4</v>
      </c>
      <c r="G26" s="132">
        <f t="shared" si="1"/>
        <v>33.885714285714286</v>
      </c>
    </row>
    <row r="27" spans="1:7" ht="135" customHeight="1" x14ac:dyDescent="0.3">
      <c r="A27" s="47">
        <v>13</v>
      </c>
      <c r="B27" s="128" t="s">
        <v>93</v>
      </c>
      <c r="C27" s="123" t="s">
        <v>111</v>
      </c>
      <c r="D27" s="132">
        <v>0</v>
      </c>
      <c r="E27" s="132">
        <v>0</v>
      </c>
      <c r="F27" s="132">
        <f t="shared" si="0"/>
        <v>0</v>
      </c>
      <c r="G27" s="132" t="e">
        <f t="shared" si="1"/>
        <v>#DIV/0!</v>
      </c>
    </row>
    <row r="28" spans="1:7" ht="93.75" customHeight="1" x14ac:dyDescent="0.3">
      <c r="A28" s="47">
        <v>14</v>
      </c>
      <c r="B28" s="128" t="s">
        <v>60</v>
      </c>
      <c r="C28" s="123" t="s">
        <v>111</v>
      </c>
      <c r="D28" s="132">
        <v>25</v>
      </c>
      <c r="E28" s="132">
        <v>92</v>
      </c>
      <c r="F28" s="132">
        <f t="shared" si="0"/>
        <v>67</v>
      </c>
      <c r="G28" s="132">
        <f t="shared" si="1"/>
        <v>368</v>
      </c>
    </row>
    <row r="29" spans="1:7" ht="135" customHeight="1" x14ac:dyDescent="0.3">
      <c r="A29" s="47">
        <v>15</v>
      </c>
      <c r="B29" s="128" t="s">
        <v>61</v>
      </c>
      <c r="C29" s="123" t="s">
        <v>62</v>
      </c>
      <c r="D29" s="132">
        <v>7.5</v>
      </c>
      <c r="E29" s="132">
        <v>-13.2</v>
      </c>
      <c r="F29" s="132">
        <f t="shared" si="0"/>
        <v>-20.7</v>
      </c>
      <c r="G29" s="132">
        <f t="shared" si="1"/>
        <v>-176</v>
      </c>
    </row>
    <row r="30" spans="1:7" ht="27.75" customHeight="1" x14ac:dyDescent="0.3">
      <c r="A30" s="5"/>
      <c r="B30" s="131" t="s">
        <v>14</v>
      </c>
      <c r="C30" s="137"/>
      <c r="D30" s="138">
        <f>SUM(D13:D29)</f>
        <v>5357.5</v>
      </c>
      <c r="E30" s="138">
        <f>SUM(E13:E29)</f>
        <v>7156.0000000000009</v>
      </c>
      <c r="F30" s="138">
        <f t="shared" si="0"/>
        <v>1798.5000000000009</v>
      </c>
      <c r="G30" s="138">
        <f t="shared" si="1"/>
        <v>133.56976201586562</v>
      </c>
    </row>
    <row r="31" spans="1:7" ht="27.75" customHeight="1" x14ac:dyDescent="0.3">
      <c r="A31" s="53"/>
      <c r="B31" s="233" t="s">
        <v>15</v>
      </c>
      <c r="C31" s="233"/>
      <c r="D31" s="233"/>
      <c r="E31" s="50"/>
      <c r="F31" s="139"/>
      <c r="G31" s="139"/>
    </row>
    <row r="32" spans="1:7" ht="145.5" customHeight="1" x14ac:dyDescent="0.3">
      <c r="A32" s="5">
        <v>1</v>
      </c>
      <c r="B32" s="128" t="s">
        <v>112</v>
      </c>
      <c r="C32" s="130" t="s">
        <v>16</v>
      </c>
      <c r="D32" s="132">
        <v>500</v>
      </c>
      <c r="E32" s="132">
        <v>22.6</v>
      </c>
      <c r="F32" s="132">
        <f t="shared" si="0"/>
        <v>-477.4</v>
      </c>
      <c r="G32" s="132">
        <f t="shared" si="1"/>
        <v>4.5200000000000005</v>
      </c>
    </row>
    <row r="33" spans="1:7" ht="94.5" customHeight="1" x14ac:dyDescent="0.3">
      <c r="A33" s="5">
        <v>2</v>
      </c>
      <c r="B33" s="128" t="s">
        <v>97</v>
      </c>
      <c r="C33" s="123" t="s">
        <v>111</v>
      </c>
      <c r="D33" s="132">
        <v>0</v>
      </c>
      <c r="E33" s="139">
        <v>51.2</v>
      </c>
      <c r="F33" s="132">
        <f t="shared" si="0"/>
        <v>51.2</v>
      </c>
      <c r="G33" s="132" t="e">
        <f t="shared" si="1"/>
        <v>#DIV/0!</v>
      </c>
    </row>
    <row r="34" spans="1:7" ht="94.5" customHeight="1" x14ac:dyDescent="0.3">
      <c r="A34" s="79">
        <v>3</v>
      </c>
      <c r="B34" s="128" t="s">
        <v>113</v>
      </c>
      <c r="C34" s="123" t="s">
        <v>114</v>
      </c>
      <c r="D34" s="132">
        <v>25</v>
      </c>
      <c r="E34" s="139">
        <v>33.9</v>
      </c>
      <c r="F34" s="132">
        <f t="shared" si="0"/>
        <v>8.8999999999999986</v>
      </c>
      <c r="G34" s="132">
        <f t="shared" si="1"/>
        <v>135.6</v>
      </c>
    </row>
    <row r="35" spans="1:7" ht="63.75" customHeight="1" x14ac:dyDescent="0.3">
      <c r="A35" s="5">
        <v>4</v>
      </c>
      <c r="B35" s="128" t="s">
        <v>19</v>
      </c>
      <c r="C35" s="130"/>
      <c r="D35" s="140">
        <f>D36+D37+D38+D40</f>
        <v>320</v>
      </c>
      <c r="E35" s="140">
        <f>E36+E37+E38+E39+E40</f>
        <v>839.74999999999989</v>
      </c>
      <c r="F35" s="140">
        <f t="shared" si="0"/>
        <v>519.74999999999989</v>
      </c>
      <c r="G35" s="140">
        <f t="shared" si="1"/>
        <v>262.421875</v>
      </c>
    </row>
    <row r="36" spans="1:7" ht="43.5" customHeight="1" x14ac:dyDescent="0.3">
      <c r="A36" s="5"/>
      <c r="B36" s="14"/>
      <c r="C36" s="15" t="s">
        <v>20</v>
      </c>
      <c r="D36" s="16">
        <v>140</v>
      </c>
      <c r="E36" s="17">
        <v>597.79999999999995</v>
      </c>
      <c r="F36" s="17">
        <f t="shared" si="0"/>
        <v>457.79999999999995</v>
      </c>
      <c r="G36" s="17">
        <f t="shared" si="1"/>
        <v>426.99999999999994</v>
      </c>
    </row>
    <row r="37" spans="1:7" ht="59.25" customHeight="1" x14ac:dyDescent="0.3">
      <c r="A37" s="5"/>
      <c r="B37" s="14"/>
      <c r="C37" s="15" t="s">
        <v>21</v>
      </c>
      <c r="D37" s="16">
        <v>160</v>
      </c>
      <c r="E37" s="17">
        <v>239.65</v>
      </c>
      <c r="F37" s="17">
        <f t="shared" si="0"/>
        <v>79.650000000000006</v>
      </c>
      <c r="G37" s="17">
        <f t="shared" si="1"/>
        <v>149.78125</v>
      </c>
    </row>
    <row r="38" spans="1:7" ht="41.25" hidden="1" customHeight="1" x14ac:dyDescent="0.3">
      <c r="A38" s="5"/>
      <c r="B38" s="14"/>
      <c r="C38" s="15" t="s">
        <v>22</v>
      </c>
      <c r="D38" s="16"/>
      <c r="E38" s="17"/>
      <c r="F38" s="17">
        <f t="shared" si="0"/>
        <v>0</v>
      </c>
      <c r="G38" s="17" t="e">
        <f t="shared" si="1"/>
        <v>#DIV/0!</v>
      </c>
    </row>
    <row r="39" spans="1:7" ht="42.75" hidden="1" customHeight="1" x14ac:dyDescent="0.3">
      <c r="A39" s="5"/>
      <c r="B39" s="14"/>
      <c r="C39" s="15"/>
      <c r="D39" s="16"/>
      <c r="E39" s="17"/>
      <c r="F39" s="17">
        <f t="shared" si="0"/>
        <v>0</v>
      </c>
      <c r="G39" s="17" t="e">
        <f t="shared" si="1"/>
        <v>#DIV/0!</v>
      </c>
    </row>
    <row r="40" spans="1:7" ht="42.75" customHeight="1" x14ac:dyDescent="0.3">
      <c r="A40" s="5"/>
      <c r="B40" s="14"/>
      <c r="C40" s="15" t="s">
        <v>23</v>
      </c>
      <c r="D40" s="16">
        <v>20</v>
      </c>
      <c r="E40" s="17">
        <v>2.2999999999999998</v>
      </c>
      <c r="F40" s="17">
        <f t="shared" si="0"/>
        <v>-17.7</v>
      </c>
      <c r="G40" s="17">
        <f t="shared" si="1"/>
        <v>11.5</v>
      </c>
    </row>
    <row r="41" spans="1:7" ht="32.25" customHeight="1" x14ac:dyDescent="0.3">
      <c r="A41" s="5">
        <v>5</v>
      </c>
      <c r="B41" s="14" t="s">
        <v>24</v>
      </c>
      <c r="C41" s="56"/>
      <c r="D41" s="13">
        <f>D42+D43+D44+D45+D48+D46+D47</f>
        <v>901</v>
      </c>
      <c r="E41" s="13">
        <f>E42+E43+E44+E45+E48+E46+E47</f>
        <v>5405.9</v>
      </c>
      <c r="F41" s="13">
        <f t="shared" si="0"/>
        <v>4504.8999999999996</v>
      </c>
      <c r="G41" s="13">
        <f t="shared" si="1"/>
        <v>599.98890122086573</v>
      </c>
    </row>
    <row r="42" spans="1:7" ht="42" hidden="1" customHeight="1" x14ac:dyDescent="0.3">
      <c r="A42" s="5"/>
      <c r="B42" s="55"/>
      <c r="C42" s="15"/>
      <c r="D42" s="16"/>
      <c r="E42" s="17"/>
      <c r="F42" s="17">
        <f t="shared" si="0"/>
        <v>0</v>
      </c>
      <c r="G42" s="17" t="e">
        <f t="shared" si="1"/>
        <v>#DIV/0!</v>
      </c>
    </row>
    <row r="43" spans="1:7" ht="60" hidden="1" customHeight="1" x14ac:dyDescent="0.3">
      <c r="A43" s="5"/>
      <c r="B43" s="55"/>
      <c r="C43" s="15"/>
      <c r="D43" s="16"/>
      <c r="E43" s="17"/>
      <c r="F43" s="17">
        <f t="shared" si="0"/>
        <v>0</v>
      </c>
      <c r="G43" s="17" t="e">
        <f t="shared" si="1"/>
        <v>#DIV/0!</v>
      </c>
    </row>
    <row r="44" spans="1:7" ht="35.450000000000003" customHeight="1" x14ac:dyDescent="0.3">
      <c r="A44" s="5"/>
      <c r="B44" s="55"/>
      <c r="C44" s="15" t="s">
        <v>25</v>
      </c>
      <c r="D44" s="16">
        <v>600</v>
      </c>
      <c r="E44" s="17">
        <v>5121</v>
      </c>
      <c r="F44" s="17">
        <f t="shared" si="0"/>
        <v>4521</v>
      </c>
      <c r="G44" s="17">
        <f t="shared" si="1"/>
        <v>853.5</v>
      </c>
    </row>
    <row r="45" spans="1:7" ht="39" customHeight="1" x14ac:dyDescent="0.3">
      <c r="A45" s="5"/>
      <c r="B45" s="55"/>
      <c r="C45" s="15" t="s">
        <v>22</v>
      </c>
      <c r="D45" s="16">
        <v>250</v>
      </c>
      <c r="E45" s="17">
        <v>256</v>
      </c>
      <c r="F45" s="17">
        <f t="shared" si="0"/>
        <v>6</v>
      </c>
      <c r="G45" s="17">
        <f t="shared" si="1"/>
        <v>102.4</v>
      </c>
    </row>
    <row r="46" spans="1:7" ht="71.45" hidden="1" customHeight="1" x14ac:dyDescent="0.3">
      <c r="A46" s="5"/>
      <c r="B46" s="55"/>
      <c r="C46" s="15"/>
      <c r="D46" s="16"/>
      <c r="E46" s="17"/>
      <c r="F46" s="17">
        <f t="shared" si="0"/>
        <v>0</v>
      </c>
      <c r="G46" s="17" t="e">
        <f t="shared" si="1"/>
        <v>#DIV/0!</v>
      </c>
    </row>
    <row r="47" spans="1:7" ht="71.25" hidden="1" customHeight="1" x14ac:dyDescent="0.3">
      <c r="A47" s="5"/>
      <c r="B47" s="55"/>
      <c r="C47" s="15" t="s">
        <v>21</v>
      </c>
      <c r="D47" s="16"/>
      <c r="E47" s="17"/>
      <c r="F47" s="17">
        <f t="shared" si="0"/>
        <v>0</v>
      </c>
      <c r="G47" s="17" t="e">
        <f t="shared" si="1"/>
        <v>#DIV/0!</v>
      </c>
    </row>
    <row r="48" spans="1:7" ht="71.25" customHeight="1" x14ac:dyDescent="0.3">
      <c r="A48" s="5"/>
      <c r="B48" s="55"/>
      <c r="C48" s="15" t="s">
        <v>21</v>
      </c>
      <c r="D48" s="16">
        <v>51</v>
      </c>
      <c r="E48" s="17">
        <v>28.9</v>
      </c>
      <c r="F48" s="17">
        <f t="shared" si="0"/>
        <v>-22.1</v>
      </c>
      <c r="G48" s="17">
        <f t="shared" si="1"/>
        <v>56.666666666666664</v>
      </c>
    </row>
    <row r="49" spans="1:16" ht="39.75" customHeight="1" x14ac:dyDescent="0.3">
      <c r="A49" s="5"/>
      <c r="B49" s="18" t="s">
        <v>27</v>
      </c>
      <c r="C49" s="19"/>
      <c r="D49" s="20">
        <f>D31+D32+D33+D35+D41</f>
        <v>1721</v>
      </c>
      <c r="E49" s="20">
        <f>E31+E32+E33+E35+E41</f>
        <v>6319.45</v>
      </c>
      <c r="F49" s="20">
        <f t="shared" si="0"/>
        <v>4598.45</v>
      </c>
      <c r="G49" s="20">
        <f t="shared" si="1"/>
        <v>367.19639744334688</v>
      </c>
    </row>
    <row r="50" spans="1:16" ht="40.700000000000003" customHeight="1" x14ac:dyDescent="0.3">
      <c r="A50" s="21"/>
      <c r="B50" s="257" t="s">
        <v>28</v>
      </c>
      <c r="C50" s="257"/>
      <c r="D50" s="257"/>
      <c r="E50" s="257"/>
      <c r="F50" s="257"/>
      <c r="G50" s="257"/>
    </row>
    <row r="51" spans="1:16" ht="44.25" customHeight="1" x14ac:dyDescent="0.3">
      <c r="A51" s="5">
        <v>1</v>
      </c>
      <c r="B51" s="22" t="s">
        <v>29</v>
      </c>
      <c r="C51" s="59"/>
      <c r="D51" s="13">
        <f>D52+D53+D55</f>
        <v>179.6</v>
      </c>
      <c r="E51" s="13">
        <f>E52+E53+E55</f>
        <v>354.44</v>
      </c>
      <c r="F51" s="13">
        <f>E51-D51</f>
        <v>174.84</v>
      </c>
      <c r="G51" s="13">
        <f>E51/D51*100</f>
        <v>197.3496659242762</v>
      </c>
    </row>
    <row r="52" spans="1:16" ht="38.25" hidden="1" customHeight="1" x14ac:dyDescent="0.3">
      <c r="A52" s="59"/>
      <c r="B52" s="58"/>
      <c r="C52" s="15" t="s">
        <v>26</v>
      </c>
      <c r="D52" s="16"/>
      <c r="E52" s="16"/>
      <c r="F52" s="17">
        <f>E52-D52</f>
        <v>0</v>
      </c>
      <c r="G52" s="17" t="e">
        <f>E52/D52*100</f>
        <v>#DIV/0!</v>
      </c>
    </row>
    <row r="53" spans="1:16" ht="63" customHeight="1" x14ac:dyDescent="0.3">
      <c r="A53" s="59"/>
      <c r="B53" s="58"/>
      <c r="C53" s="15" t="s">
        <v>22</v>
      </c>
      <c r="D53" s="16">
        <v>100</v>
      </c>
      <c r="E53" s="16">
        <v>130</v>
      </c>
      <c r="F53" s="17">
        <f>E53-D53</f>
        <v>30</v>
      </c>
      <c r="G53" s="17">
        <f>E53/D53*100</f>
        <v>130</v>
      </c>
    </row>
    <row r="54" spans="1:16" ht="39.75" hidden="1" customHeight="1" x14ac:dyDescent="0.3">
      <c r="A54" s="59"/>
      <c r="B54" s="58"/>
      <c r="C54" s="15"/>
      <c r="D54" s="16"/>
      <c r="E54" s="16"/>
      <c r="F54" s="17">
        <f>E54-D54</f>
        <v>0</v>
      </c>
      <c r="G54" s="17" t="e">
        <f>E54/D54*100</f>
        <v>#DIV/0!</v>
      </c>
    </row>
    <row r="55" spans="1:16" ht="58.5" customHeight="1" x14ac:dyDescent="0.3">
      <c r="A55" s="59"/>
      <c r="B55" s="58"/>
      <c r="C55" s="15" t="s">
        <v>30</v>
      </c>
      <c r="D55" s="16">
        <v>79.599999999999994</v>
      </c>
      <c r="E55" s="17">
        <v>224.44</v>
      </c>
      <c r="F55" s="17">
        <f>E55-D55</f>
        <v>144.84</v>
      </c>
      <c r="G55" s="17">
        <f>E55/D55*100</f>
        <v>281.9597989949749</v>
      </c>
    </row>
    <row r="56" spans="1:16" ht="54.75" hidden="1" customHeight="1" x14ac:dyDescent="0.3">
      <c r="A56" s="59"/>
      <c r="B56" s="58"/>
      <c r="C56" s="15"/>
      <c r="D56" s="16"/>
      <c r="E56" s="16"/>
      <c r="F56" s="16"/>
      <c r="G56" s="17"/>
    </row>
    <row r="57" spans="1:16" ht="74.25" customHeight="1" x14ac:dyDescent="0.3">
      <c r="A57" s="24">
        <v>2</v>
      </c>
      <c r="B57" s="55" t="s">
        <v>31</v>
      </c>
      <c r="C57" s="59"/>
      <c r="D57" s="20">
        <f>D58+D59+D60</f>
        <v>411.5</v>
      </c>
      <c r="E57" s="20">
        <f>E58+E59+E60</f>
        <v>431.1</v>
      </c>
      <c r="F57" s="20">
        <f t="shared" ref="F57:F80" si="2">E57-D57</f>
        <v>19.600000000000023</v>
      </c>
      <c r="G57" s="20">
        <f t="shared" ref="G57:G80" si="3">E57/D57*100</f>
        <v>104.76306196840828</v>
      </c>
    </row>
    <row r="58" spans="1:16" ht="69.75" customHeight="1" x14ac:dyDescent="0.3">
      <c r="A58" s="66" t="s">
        <v>32</v>
      </c>
      <c r="B58" s="62" t="s">
        <v>42</v>
      </c>
      <c r="C58" s="63" t="s">
        <v>33</v>
      </c>
      <c r="D58" s="64">
        <v>411.5</v>
      </c>
      <c r="E58" s="65">
        <v>431.1</v>
      </c>
      <c r="F58" s="83">
        <f t="shared" si="2"/>
        <v>19.600000000000023</v>
      </c>
      <c r="G58" s="83">
        <f t="shared" si="3"/>
        <v>104.76306196840828</v>
      </c>
      <c r="H58" s="48"/>
      <c r="I58" s="48"/>
      <c r="J58" s="48"/>
      <c r="K58" s="48"/>
      <c r="L58" s="48"/>
      <c r="M58" s="48"/>
      <c r="N58" s="48"/>
      <c r="O58" s="48"/>
      <c r="P58" s="48"/>
    </row>
    <row r="59" spans="1:16" ht="36.75" hidden="1" customHeight="1" x14ac:dyDescent="0.3">
      <c r="A59" s="24" t="s">
        <v>32</v>
      </c>
      <c r="B59" s="55" t="s">
        <v>42</v>
      </c>
      <c r="C59" s="15" t="s">
        <v>33</v>
      </c>
      <c r="D59" s="16"/>
      <c r="E59" s="17"/>
      <c r="F59" s="83">
        <f t="shared" si="2"/>
        <v>0</v>
      </c>
      <c r="G59" s="83" t="e">
        <f t="shared" si="3"/>
        <v>#DIV/0!</v>
      </c>
      <c r="H59" s="48"/>
      <c r="I59" s="48"/>
      <c r="J59" s="48"/>
      <c r="K59" s="48"/>
      <c r="L59" s="48"/>
      <c r="M59" s="48"/>
      <c r="N59" s="48"/>
      <c r="O59" s="48"/>
      <c r="P59" s="48"/>
    </row>
    <row r="60" spans="1:16" ht="196.5" hidden="1" customHeight="1" x14ac:dyDescent="0.3">
      <c r="A60" s="69" t="s">
        <v>35</v>
      </c>
      <c r="B60" s="70" t="s">
        <v>67</v>
      </c>
      <c r="C60" s="67" t="s">
        <v>33</v>
      </c>
      <c r="D60" s="68"/>
      <c r="E60" s="68"/>
      <c r="F60" s="83">
        <f t="shared" si="2"/>
        <v>0</v>
      </c>
      <c r="G60" s="83" t="e">
        <f t="shared" si="3"/>
        <v>#DIV/0!</v>
      </c>
      <c r="H60" s="51"/>
      <c r="I60" s="51"/>
      <c r="J60" s="51"/>
      <c r="K60" s="48"/>
      <c r="L60" s="48"/>
      <c r="M60" s="48"/>
      <c r="N60" s="48"/>
      <c r="O60" s="48"/>
      <c r="P60" s="48"/>
    </row>
    <row r="61" spans="1:16" ht="27" hidden="1" customHeight="1" x14ac:dyDescent="0.3">
      <c r="A61" s="24" t="s">
        <v>32</v>
      </c>
      <c r="B61" s="58"/>
      <c r="C61" s="15"/>
      <c r="D61" s="16"/>
      <c r="E61" s="17"/>
      <c r="F61" s="16">
        <f t="shared" si="2"/>
        <v>0</v>
      </c>
      <c r="G61" s="83" t="e">
        <f t="shared" si="3"/>
        <v>#DIV/0!</v>
      </c>
      <c r="H61" s="48"/>
      <c r="I61" s="48"/>
      <c r="J61" s="48"/>
      <c r="K61" s="48"/>
      <c r="L61" s="48"/>
      <c r="M61" s="48"/>
      <c r="N61" s="48"/>
      <c r="O61" s="48"/>
      <c r="P61" s="48"/>
    </row>
    <row r="62" spans="1:16" ht="51.75" hidden="1" customHeight="1" x14ac:dyDescent="0.3">
      <c r="A62" s="74" t="s">
        <v>63</v>
      </c>
      <c r="B62" s="71" t="s">
        <v>68</v>
      </c>
      <c r="C62" s="72" t="s">
        <v>26</v>
      </c>
      <c r="D62" s="73"/>
      <c r="E62" s="73"/>
      <c r="F62" s="73">
        <v>3.9000000000000057</v>
      </c>
      <c r="G62" s="83" t="e">
        <f t="shared" si="3"/>
        <v>#DIV/0!</v>
      </c>
      <c r="H62" s="35"/>
      <c r="I62" s="35"/>
      <c r="J62" s="35"/>
      <c r="K62" s="48"/>
      <c r="L62" s="48"/>
      <c r="M62" s="48"/>
      <c r="N62" s="48"/>
      <c r="O62" s="48"/>
      <c r="P62" s="48"/>
    </row>
    <row r="63" spans="1:16" ht="42" hidden="1" customHeight="1" x14ac:dyDescent="0.3">
      <c r="A63" s="24" t="s">
        <v>32</v>
      </c>
      <c r="B63" s="55"/>
      <c r="C63" s="15"/>
      <c r="D63" s="16"/>
      <c r="E63" s="17"/>
      <c r="F63" s="16">
        <f t="shared" si="2"/>
        <v>0</v>
      </c>
      <c r="G63" s="83" t="e">
        <f t="shared" si="3"/>
        <v>#DIV/0!</v>
      </c>
      <c r="H63" s="48"/>
      <c r="I63" s="48"/>
      <c r="J63" s="48"/>
      <c r="K63" s="48"/>
      <c r="L63" s="48"/>
      <c r="M63" s="48"/>
      <c r="N63" s="48"/>
      <c r="O63" s="48"/>
      <c r="P63" s="48"/>
    </row>
    <row r="64" spans="1:16" ht="45.75" hidden="1" customHeight="1" x14ac:dyDescent="0.3">
      <c r="A64" s="24" t="s">
        <v>32</v>
      </c>
      <c r="B64" s="58"/>
      <c r="C64" s="15"/>
      <c r="D64" s="16"/>
      <c r="E64" s="17"/>
      <c r="F64" s="16">
        <f t="shared" si="2"/>
        <v>0</v>
      </c>
      <c r="G64" s="83" t="e">
        <f t="shared" si="3"/>
        <v>#DIV/0!</v>
      </c>
      <c r="H64" s="48"/>
      <c r="I64" s="48"/>
      <c r="J64" s="48"/>
      <c r="K64" s="48"/>
      <c r="L64" s="48"/>
      <c r="M64" s="48"/>
      <c r="N64" s="48"/>
      <c r="O64" s="48"/>
      <c r="P64" s="48"/>
    </row>
    <row r="65" spans="1:16" ht="89.25" hidden="1" customHeight="1" x14ac:dyDescent="0.3">
      <c r="A65" s="24" t="s">
        <v>32</v>
      </c>
      <c r="B65" s="58"/>
      <c r="C65" s="15"/>
      <c r="D65" s="16"/>
      <c r="E65" s="17"/>
      <c r="F65" s="16">
        <f t="shared" si="2"/>
        <v>0</v>
      </c>
      <c r="G65" s="83" t="e">
        <f t="shared" si="3"/>
        <v>#DIV/0!</v>
      </c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81.75" hidden="1" customHeight="1" x14ac:dyDescent="0.3">
      <c r="A66" s="24" t="s">
        <v>32</v>
      </c>
      <c r="B66" s="55"/>
      <c r="C66" s="15"/>
      <c r="D66" s="20"/>
      <c r="E66" s="13"/>
      <c r="F66" s="16">
        <f t="shared" si="2"/>
        <v>0</v>
      </c>
      <c r="G66" s="83" t="e">
        <f t="shared" si="3"/>
        <v>#DIV/0!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ht="56.25" hidden="1" customHeight="1" x14ac:dyDescent="0.3">
      <c r="A67" s="24" t="s">
        <v>32</v>
      </c>
      <c r="B67" s="55"/>
      <c r="D67" s="20"/>
      <c r="E67" s="20"/>
      <c r="F67" s="16">
        <f t="shared" si="2"/>
        <v>0</v>
      </c>
      <c r="G67" s="83" t="e">
        <f t="shared" si="3"/>
        <v>#DIV/0!</v>
      </c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42" hidden="1" customHeight="1" x14ac:dyDescent="0.3">
      <c r="A68" s="24" t="s">
        <v>32</v>
      </c>
      <c r="B68" s="55"/>
      <c r="C68" s="56"/>
      <c r="D68" s="16"/>
      <c r="E68" s="16"/>
      <c r="F68" s="16">
        <f t="shared" si="2"/>
        <v>0</v>
      </c>
      <c r="G68" s="83" t="e">
        <f t="shared" si="3"/>
        <v>#DIV/0!</v>
      </c>
      <c r="H68" s="48"/>
      <c r="I68" s="48"/>
      <c r="J68" s="48"/>
      <c r="K68" s="48"/>
      <c r="L68" s="48"/>
      <c r="M68" s="48"/>
      <c r="N68" s="48"/>
      <c r="O68" s="48"/>
      <c r="P68" s="48"/>
    </row>
    <row r="69" spans="1:16" ht="101.25" hidden="1" customHeight="1" x14ac:dyDescent="0.3">
      <c r="A69" s="24" t="s">
        <v>32</v>
      </c>
      <c r="B69" s="55"/>
      <c r="C69" s="15"/>
      <c r="D69" s="16"/>
      <c r="E69" s="16"/>
      <c r="F69" s="16">
        <f t="shared" si="2"/>
        <v>0</v>
      </c>
      <c r="G69" s="83" t="e">
        <f t="shared" si="3"/>
        <v>#DIV/0!</v>
      </c>
      <c r="H69" s="48"/>
      <c r="I69" s="48"/>
      <c r="J69" s="48"/>
      <c r="K69" s="48"/>
      <c r="L69" s="48"/>
      <c r="M69" s="48"/>
      <c r="N69" s="48"/>
      <c r="O69" s="48"/>
      <c r="P69" s="48"/>
    </row>
    <row r="70" spans="1:16" ht="117.75" hidden="1" customHeight="1" x14ac:dyDescent="0.3">
      <c r="A70" s="24" t="s">
        <v>35</v>
      </c>
      <c r="B70" s="61" t="s">
        <v>67</v>
      </c>
      <c r="C70" s="15" t="s">
        <v>33</v>
      </c>
      <c r="D70" s="16"/>
      <c r="E70" s="16"/>
      <c r="F70" s="16">
        <f t="shared" si="2"/>
        <v>0</v>
      </c>
      <c r="G70" s="83" t="e">
        <f t="shared" si="3"/>
        <v>#DIV/0!</v>
      </c>
      <c r="H70" s="48"/>
      <c r="I70" s="48"/>
      <c r="J70" s="48"/>
      <c r="K70" s="48"/>
      <c r="L70" s="48"/>
      <c r="M70" s="48"/>
      <c r="N70" s="48"/>
      <c r="O70" s="48"/>
      <c r="P70" s="48"/>
    </row>
    <row r="71" spans="1:16" ht="72" hidden="1" customHeight="1" x14ac:dyDescent="0.3">
      <c r="A71" s="24" t="s">
        <v>63</v>
      </c>
      <c r="B71" s="55" t="s">
        <v>68</v>
      </c>
      <c r="C71" s="15" t="s">
        <v>26</v>
      </c>
      <c r="D71" s="16"/>
      <c r="E71" s="16"/>
      <c r="F71" s="16">
        <f t="shared" si="2"/>
        <v>0</v>
      </c>
      <c r="G71" s="83" t="e">
        <f t="shared" si="3"/>
        <v>#DIV/0!</v>
      </c>
      <c r="H71" s="48"/>
      <c r="I71" s="48"/>
      <c r="J71" s="48"/>
      <c r="K71" s="48"/>
      <c r="L71" s="48"/>
      <c r="M71" s="48"/>
      <c r="N71" s="48"/>
      <c r="O71" s="48"/>
      <c r="P71" s="48"/>
    </row>
    <row r="72" spans="1:16" ht="75.75" hidden="1" customHeight="1" x14ac:dyDescent="0.3">
      <c r="A72" s="5">
        <v>3</v>
      </c>
      <c r="B72" s="55" t="s">
        <v>36</v>
      </c>
      <c r="C72" s="56"/>
      <c r="D72" s="13"/>
      <c r="E72" s="13"/>
      <c r="F72" s="20"/>
      <c r="G72" s="20"/>
      <c r="H72" s="48"/>
      <c r="I72" s="48"/>
      <c r="J72" s="48"/>
      <c r="K72" s="48"/>
      <c r="L72" s="48"/>
      <c r="M72" s="48"/>
      <c r="N72" s="48"/>
      <c r="O72" s="48"/>
      <c r="P72" s="48"/>
    </row>
    <row r="73" spans="1:16" ht="114.75" customHeight="1" x14ac:dyDescent="0.3">
      <c r="A73" s="75">
        <v>3</v>
      </c>
      <c r="B73" s="76" t="s">
        <v>36</v>
      </c>
      <c r="C73" s="77"/>
      <c r="D73" s="78">
        <f>D74+D75</f>
        <v>575</v>
      </c>
      <c r="E73" s="82">
        <f>E74+E75</f>
        <v>3572.6</v>
      </c>
      <c r="F73" s="20">
        <f t="shared" si="2"/>
        <v>2997.6</v>
      </c>
      <c r="G73" s="20">
        <f t="shared" si="3"/>
        <v>621.32173913043471</v>
      </c>
      <c r="H73" s="48"/>
      <c r="I73" s="48"/>
      <c r="J73" s="48"/>
      <c r="K73" s="48"/>
      <c r="L73" s="48"/>
      <c r="M73" s="48"/>
      <c r="N73" s="48"/>
      <c r="O73" s="48"/>
      <c r="P73" s="48"/>
    </row>
    <row r="74" spans="1:16" ht="43.5" customHeight="1" x14ac:dyDescent="0.3">
      <c r="A74" s="79"/>
      <c r="B74" s="127"/>
      <c r="C74" s="72" t="s">
        <v>22</v>
      </c>
      <c r="D74" s="84">
        <v>175</v>
      </c>
      <c r="E74" s="84">
        <v>180</v>
      </c>
      <c r="F74" s="83">
        <f t="shared" si="2"/>
        <v>5</v>
      </c>
      <c r="G74" s="83">
        <f t="shared" si="3"/>
        <v>102.85714285714285</v>
      </c>
      <c r="H74" s="48"/>
      <c r="I74" s="48"/>
      <c r="J74" s="48"/>
      <c r="K74" s="48"/>
      <c r="L74" s="48"/>
      <c r="M74" s="48"/>
      <c r="N74" s="48"/>
      <c r="O74" s="48"/>
      <c r="P74" s="48"/>
    </row>
    <row r="75" spans="1:16" ht="43.5" customHeight="1" x14ac:dyDescent="0.3">
      <c r="A75" s="79"/>
      <c r="B75" s="80"/>
      <c r="C75" s="81" t="s">
        <v>20</v>
      </c>
      <c r="D75" s="83">
        <v>400</v>
      </c>
      <c r="E75" s="83">
        <v>3392.6</v>
      </c>
      <c r="F75" s="83">
        <f t="shared" si="2"/>
        <v>2992.6</v>
      </c>
      <c r="G75" s="83">
        <f t="shared" si="3"/>
        <v>848.15000000000009</v>
      </c>
      <c r="H75" s="52"/>
      <c r="I75" s="52"/>
      <c r="J75" s="35"/>
      <c r="K75" s="48"/>
      <c r="L75" s="48"/>
      <c r="M75" s="48"/>
      <c r="N75" s="48"/>
      <c r="O75" s="48"/>
      <c r="P75" s="48"/>
    </row>
    <row r="76" spans="1:16" ht="108" hidden="1" customHeight="1" x14ac:dyDescent="0.3">
      <c r="A76" s="5"/>
      <c r="B76" s="55"/>
      <c r="C76" s="56"/>
      <c r="D76" s="16"/>
      <c r="E76" s="16"/>
      <c r="F76" s="83">
        <f t="shared" si="2"/>
        <v>0</v>
      </c>
      <c r="G76" s="83" t="e">
        <f t="shared" si="3"/>
        <v>#DIV/0!</v>
      </c>
    </row>
    <row r="77" spans="1:16" ht="58.7" hidden="1" customHeight="1" x14ac:dyDescent="0.3">
      <c r="A77" s="5"/>
      <c r="B77" s="55"/>
      <c r="C77" s="56" t="s">
        <v>44</v>
      </c>
      <c r="D77" s="16"/>
      <c r="E77" s="16"/>
      <c r="F77" s="83">
        <f t="shared" si="2"/>
        <v>0</v>
      </c>
      <c r="G77" s="83" t="e">
        <f t="shared" si="3"/>
        <v>#DIV/0!</v>
      </c>
    </row>
    <row r="78" spans="1:16" ht="49.7" hidden="1" customHeight="1" x14ac:dyDescent="0.3">
      <c r="A78" s="5"/>
      <c r="B78" s="55"/>
      <c r="C78" s="56" t="s">
        <v>20</v>
      </c>
      <c r="D78" s="16">
        <v>2300</v>
      </c>
      <c r="E78" s="16">
        <v>2305.6</v>
      </c>
      <c r="F78" s="83">
        <f t="shared" si="2"/>
        <v>5.5999999999999091</v>
      </c>
      <c r="G78" s="83">
        <f t="shared" si="3"/>
        <v>100.24347826086957</v>
      </c>
    </row>
    <row r="79" spans="1:16" ht="42" hidden="1" customHeight="1" x14ac:dyDescent="0.3">
      <c r="A79" s="5">
        <v>6</v>
      </c>
      <c r="B79" s="55" t="s">
        <v>38</v>
      </c>
      <c r="C79" s="15" t="s">
        <v>39</v>
      </c>
      <c r="D79" s="20"/>
      <c r="E79" s="20"/>
      <c r="F79" s="83">
        <f t="shared" si="2"/>
        <v>0</v>
      </c>
      <c r="G79" s="83" t="e">
        <f t="shared" si="3"/>
        <v>#DIV/0!</v>
      </c>
    </row>
    <row r="80" spans="1:16" ht="36.75" customHeight="1" x14ac:dyDescent="0.3">
      <c r="A80" s="59"/>
      <c r="B80" s="30" t="s">
        <v>40</v>
      </c>
      <c r="C80" s="15"/>
      <c r="D80" s="20">
        <f>D51+D57+D73</f>
        <v>1166.0999999999999</v>
      </c>
      <c r="E80" s="20">
        <f>E51+E57+E73</f>
        <v>4358.1399999999994</v>
      </c>
      <c r="F80" s="20">
        <f t="shared" si="2"/>
        <v>3192.0399999999995</v>
      </c>
      <c r="G80" s="20">
        <f t="shared" si="3"/>
        <v>373.73638624474739</v>
      </c>
    </row>
    <row r="81" spans="1:7" ht="47.25" hidden="1" customHeight="1" x14ac:dyDescent="0.3">
      <c r="A81" s="31"/>
      <c r="B81" s="235"/>
      <c r="C81" s="235"/>
      <c r="D81" s="235"/>
    </row>
    <row r="82" spans="1:7" ht="112.7" hidden="1" customHeight="1" x14ac:dyDescent="0.3">
      <c r="A82" s="32"/>
      <c r="B82" s="33"/>
      <c r="C82" s="34"/>
      <c r="D82" s="35"/>
    </row>
    <row r="83" spans="1:7" ht="115.5" hidden="1" customHeight="1" x14ac:dyDescent="0.3">
      <c r="A83" s="32"/>
      <c r="B83" s="33"/>
      <c r="C83" s="34"/>
      <c r="D83" s="35"/>
    </row>
    <row r="84" spans="1:7" ht="113.25" hidden="1" customHeight="1" x14ac:dyDescent="0.3">
      <c r="A84" s="32"/>
      <c r="B84" s="33"/>
      <c r="C84" s="36"/>
      <c r="D84" s="54"/>
    </row>
    <row r="85" spans="1:7" ht="115.5" hidden="1" customHeight="1" x14ac:dyDescent="0.3">
      <c r="A85" s="32"/>
      <c r="B85" s="33"/>
      <c r="C85" s="36"/>
      <c r="D85" s="54"/>
    </row>
    <row r="86" spans="1:7" ht="115.5" hidden="1" customHeight="1" x14ac:dyDescent="0.3">
      <c r="A86" s="32"/>
      <c r="B86" s="33"/>
      <c r="C86" s="36"/>
      <c r="D86" s="54"/>
    </row>
    <row r="87" spans="1:7" ht="250.5" hidden="1" customHeight="1" x14ac:dyDescent="0.3">
      <c r="A87" s="32"/>
      <c r="B87" s="33"/>
      <c r="C87" s="36"/>
      <c r="D87" s="54"/>
    </row>
    <row r="88" spans="1:7" ht="73.5" hidden="1" customHeight="1" x14ac:dyDescent="0.3">
      <c r="A88" s="32"/>
      <c r="B88" s="33"/>
      <c r="C88" s="36"/>
      <c r="D88" s="54"/>
    </row>
    <row r="89" spans="1:7" ht="154.5" hidden="1" customHeight="1" x14ac:dyDescent="0.3">
      <c r="A89" s="32"/>
      <c r="B89" s="33"/>
      <c r="C89" s="36"/>
      <c r="D89" s="54"/>
    </row>
    <row r="90" spans="1:7" ht="134.44999999999999" hidden="1" customHeight="1" x14ac:dyDescent="0.3">
      <c r="A90" s="32"/>
      <c r="B90" s="33"/>
      <c r="C90" s="36"/>
      <c r="D90" s="54"/>
    </row>
    <row r="91" spans="1:7" ht="97.5" hidden="1" customHeight="1" x14ac:dyDescent="0.3">
      <c r="A91" s="32"/>
      <c r="B91" s="33"/>
      <c r="C91" s="36"/>
      <c r="D91" s="31"/>
    </row>
    <row r="92" spans="1:7" ht="129" hidden="1" customHeight="1" x14ac:dyDescent="0.3">
      <c r="A92" s="53"/>
      <c r="B92" s="38"/>
      <c r="C92" s="39"/>
      <c r="D92" s="40"/>
    </row>
    <row r="93" spans="1:7" ht="141" hidden="1" customHeight="1" x14ac:dyDescent="0.3">
      <c r="A93" s="5"/>
      <c r="B93" s="38"/>
      <c r="C93" s="41"/>
      <c r="D93" s="23"/>
    </row>
    <row r="94" spans="1:7" ht="29.25" customHeight="1" x14ac:dyDescent="0.3">
      <c r="A94" s="42"/>
      <c r="B94" s="42"/>
      <c r="C94" s="43"/>
      <c r="D94" s="44"/>
    </row>
    <row r="95" spans="1:7" ht="36" customHeight="1" x14ac:dyDescent="0.3">
      <c r="B95" s="236" t="s">
        <v>70</v>
      </c>
      <c r="C95" s="237"/>
      <c r="D95" s="237"/>
      <c r="E95" s="237"/>
      <c r="F95" s="237"/>
      <c r="G95" s="237"/>
    </row>
    <row r="96" spans="1:7" x14ac:dyDescent="0.3">
      <c r="B96" s="2" t="s">
        <v>41</v>
      </c>
    </row>
  </sheetData>
  <mergeCells count="17">
    <mergeCell ref="B95:G95"/>
    <mergeCell ref="G8:G10"/>
    <mergeCell ref="B12:D12"/>
    <mergeCell ref="B16:B17"/>
    <mergeCell ref="C16:C17"/>
    <mergeCell ref="B8:B10"/>
    <mergeCell ref="C8:C10"/>
    <mergeCell ref="D8:D10"/>
    <mergeCell ref="B81:D81"/>
    <mergeCell ref="E8:E10"/>
    <mergeCell ref="F8:F10"/>
    <mergeCell ref="B31:D31"/>
    <mergeCell ref="A5:G5"/>
    <mergeCell ref="B50:G50"/>
    <mergeCell ref="A16:A17"/>
    <mergeCell ref="A8:A10"/>
    <mergeCell ref="D16:G17"/>
  </mergeCells>
  <pageMargins left="0.59" right="0.18" top="0.42" bottom="0.17" header="0.22" footer="0.28000000000000003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topLeftCell="A27" zoomScale="75" zoomScaleNormal="70" zoomScaleSheetLayoutView="75" workbookViewId="0">
      <selection activeCell="C31" sqref="C31:C33"/>
    </sheetView>
  </sheetViews>
  <sheetFormatPr defaultColWidth="8.85546875" defaultRowHeight="18.75" x14ac:dyDescent="0.3"/>
  <cols>
    <col min="1" max="1" width="6.140625" style="1" customWidth="1"/>
    <col min="2" max="2" width="41.85546875" style="2" customWidth="1"/>
    <col min="3" max="3" width="38.28515625" style="2" customWidth="1"/>
    <col min="4" max="4" width="21.5703125" style="2" customWidth="1"/>
    <col min="5" max="5" width="21.140625" style="2" customWidth="1"/>
    <col min="6" max="6" width="19.7109375" style="2" customWidth="1"/>
    <col min="7" max="7" width="19.28515625" style="2" customWidth="1"/>
    <col min="8" max="8" width="14.5703125" style="2" customWidth="1"/>
    <col min="9" max="16384" width="8.85546875" style="2"/>
  </cols>
  <sheetData>
    <row r="2" spans="1:7" ht="24.75" customHeight="1" x14ac:dyDescent="0.3"/>
    <row r="3" spans="1:7" ht="42.75" customHeight="1" x14ac:dyDescent="0.3">
      <c r="F3" s="2" t="s">
        <v>0</v>
      </c>
    </row>
    <row r="5" spans="1:7" ht="60.75" customHeight="1" x14ac:dyDescent="0.3">
      <c r="A5" s="244" t="s">
        <v>71</v>
      </c>
      <c r="B5" s="244"/>
      <c r="C5" s="244"/>
      <c r="D5" s="244"/>
      <c r="E5" s="256"/>
      <c r="F5" s="256"/>
      <c r="G5" s="256"/>
    </row>
    <row r="6" spans="1:7" ht="16.5" customHeight="1" x14ac:dyDescent="0.3">
      <c r="A6" s="88"/>
      <c r="B6" s="88"/>
      <c r="C6" s="88"/>
      <c r="D6" s="88"/>
      <c r="E6" s="92"/>
      <c r="F6" s="92"/>
      <c r="G6" s="92"/>
    </row>
    <row r="7" spans="1:7" x14ac:dyDescent="0.3">
      <c r="F7" s="2" t="s">
        <v>69</v>
      </c>
    </row>
    <row r="8" spans="1:7" ht="27.6" customHeight="1" x14ac:dyDescent="0.3">
      <c r="A8" s="259"/>
      <c r="B8" s="259" t="s">
        <v>1</v>
      </c>
      <c r="C8" s="259" t="s">
        <v>2</v>
      </c>
      <c r="D8" s="259" t="s">
        <v>116</v>
      </c>
      <c r="E8" s="249" t="s">
        <v>117</v>
      </c>
      <c r="F8" s="249" t="s">
        <v>64</v>
      </c>
      <c r="G8" s="249" t="s">
        <v>65</v>
      </c>
    </row>
    <row r="9" spans="1:7" ht="13.5" customHeight="1" x14ac:dyDescent="0.3">
      <c r="A9" s="260"/>
      <c r="B9" s="260"/>
      <c r="C9" s="260"/>
      <c r="D9" s="260"/>
      <c r="E9" s="250"/>
      <c r="F9" s="250"/>
      <c r="G9" s="250"/>
    </row>
    <row r="10" spans="1:7" ht="40.5" customHeight="1" x14ac:dyDescent="0.3">
      <c r="A10" s="261"/>
      <c r="B10" s="261"/>
      <c r="C10" s="261"/>
      <c r="D10" s="261"/>
      <c r="E10" s="250"/>
      <c r="F10" s="250"/>
      <c r="G10" s="250"/>
    </row>
    <row r="11" spans="1:7" x14ac:dyDescent="0.3">
      <c r="A11" s="4" t="s">
        <v>3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7" ht="20.25" x14ac:dyDescent="0.3">
      <c r="A12" s="4"/>
      <c r="B12" s="238" t="s">
        <v>4</v>
      </c>
      <c r="C12" s="238"/>
      <c r="D12" s="238"/>
      <c r="E12" s="50"/>
      <c r="F12" s="50"/>
      <c r="G12" s="50"/>
    </row>
    <row r="13" spans="1:7" ht="191.25" customHeight="1" x14ac:dyDescent="0.3">
      <c r="A13" s="79">
        <v>1</v>
      </c>
      <c r="B13" s="87" t="s">
        <v>121</v>
      </c>
      <c r="C13" s="90" t="s">
        <v>104</v>
      </c>
      <c r="D13" s="6">
        <v>2750</v>
      </c>
      <c r="E13" s="6">
        <v>3570.2</v>
      </c>
      <c r="F13" s="6">
        <f>E13-D13</f>
        <v>820.19999999999982</v>
      </c>
      <c r="G13" s="6">
        <f>E13/D13*100</f>
        <v>129.82545454545453</v>
      </c>
    </row>
    <row r="14" spans="1:7" ht="117.75" customHeight="1" x14ac:dyDescent="0.3">
      <c r="A14" s="79">
        <v>2</v>
      </c>
      <c r="B14" s="87" t="s">
        <v>6</v>
      </c>
      <c r="C14" s="90" t="s">
        <v>81</v>
      </c>
      <c r="D14" s="6">
        <v>1550</v>
      </c>
      <c r="E14" s="6">
        <v>1770.4</v>
      </c>
      <c r="F14" s="6">
        <f>E14-D14</f>
        <v>220.40000000000009</v>
      </c>
      <c r="G14" s="6">
        <f>E14/D14*100</f>
        <v>114.21935483870969</v>
      </c>
    </row>
    <row r="15" spans="1:7" ht="206.45" customHeight="1" x14ac:dyDescent="0.3">
      <c r="A15" s="79">
        <v>3</v>
      </c>
      <c r="B15" s="87" t="s">
        <v>7</v>
      </c>
      <c r="C15" s="8" t="s">
        <v>82</v>
      </c>
      <c r="D15" s="6">
        <v>500</v>
      </c>
      <c r="E15" s="6">
        <v>1026.7</v>
      </c>
      <c r="F15" s="6">
        <f>E15-D15</f>
        <v>526.70000000000005</v>
      </c>
      <c r="G15" s="6">
        <f>E15/D15*100</f>
        <v>205.33999999999997</v>
      </c>
    </row>
    <row r="16" spans="1:7" s="48" customFormat="1" ht="287.25" customHeight="1" x14ac:dyDescent="0.3">
      <c r="A16" s="258">
        <v>4</v>
      </c>
      <c r="B16" s="268" t="s">
        <v>59</v>
      </c>
      <c r="C16" s="269" t="s">
        <v>84</v>
      </c>
      <c r="D16" s="270" t="s">
        <v>118</v>
      </c>
      <c r="E16" s="271"/>
      <c r="F16" s="271"/>
      <c r="G16" s="272"/>
    </row>
    <row r="17" spans="1:7" s="48" customFormat="1" ht="1.5" customHeight="1" x14ac:dyDescent="0.3">
      <c r="A17" s="258"/>
      <c r="B17" s="268"/>
      <c r="C17" s="269"/>
      <c r="D17" s="270"/>
      <c r="E17" s="271"/>
      <c r="F17" s="271"/>
      <c r="G17" s="273"/>
    </row>
    <row r="18" spans="1:7" s="48" customFormat="1" ht="176.25" customHeight="1" x14ac:dyDescent="0.3">
      <c r="A18" s="32">
        <v>5</v>
      </c>
      <c r="B18" s="142" t="s">
        <v>119</v>
      </c>
      <c r="C18" s="8" t="s">
        <v>9</v>
      </c>
      <c r="D18" s="144">
        <v>300</v>
      </c>
      <c r="E18" s="145">
        <v>0</v>
      </c>
      <c r="F18" s="6">
        <f>E18-D18</f>
        <v>-300</v>
      </c>
      <c r="G18" s="6">
        <f>E18/D18*100</f>
        <v>0</v>
      </c>
    </row>
    <row r="19" spans="1:7" s="48" customFormat="1" ht="145.5" customHeight="1" x14ac:dyDescent="0.3">
      <c r="A19" s="32">
        <v>6</v>
      </c>
      <c r="B19" s="87" t="s">
        <v>8</v>
      </c>
      <c r="C19" s="8" t="s">
        <v>9</v>
      </c>
      <c r="D19" s="6">
        <v>550</v>
      </c>
      <c r="E19" s="6">
        <v>1459.3</v>
      </c>
      <c r="F19" s="6">
        <f t="shared" ref="F19:F48" si="0">E19-D19</f>
        <v>909.3</v>
      </c>
      <c r="G19" s="6">
        <f t="shared" ref="G19:G48" si="1">E19/D19*100</f>
        <v>265.32727272727271</v>
      </c>
    </row>
    <row r="20" spans="1:7" ht="137.25" customHeight="1" x14ac:dyDescent="0.3">
      <c r="A20" s="99">
        <v>7</v>
      </c>
      <c r="B20" s="106" t="s">
        <v>10</v>
      </c>
      <c r="C20" s="146" t="s">
        <v>120</v>
      </c>
      <c r="D20" s="147">
        <v>1350</v>
      </c>
      <c r="E20" s="147">
        <v>5100.7</v>
      </c>
      <c r="F20" s="147">
        <f t="shared" si="0"/>
        <v>3750.7</v>
      </c>
      <c r="G20" s="147">
        <f t="shared" si="1"/>
        <v>377.82962962962961</v>
      </c>
    </row>
    <row r="21" spans="1:7" ht="138" customHeight="1" x14ac:dyDescent="0.3">
      <c r="A21" s="79">
        <v>8</v>
      </c>
      <c r="B21" s="87" t="s">
        <v>106</v>
      </c>
      <c r="C21" s="9" t="s">
        <v>122</v>
      </c>
      <c r="D21" s="6">
        <v>175</v>
      </c>
      <c r="E21" s="6">
        <v>125</v>
      </c>
      <c r="F21" s="6">
        <f t="shared" si="0"/>
        <v>-50</v>
      </c>
      <c r="G21" s="6">
        <f t="shared" si="1"/>
        <v>71.428571428571431</v>
      </c>
    </row>
    <row r="22" spans="1:7" ht="138" customHeight="1" x14ac:dyDescent="0.3">
      <c r="A22" s="79">
        <v>9</v>
      </c>
      <c r="B22" s="143" t="s">
        <v>45</v>
      </c>
      <c r="C22" s="57" t="s">
        <v>46</v>
      </c>
      <c r="D22" s="6">
        <v>275</v>
      </c>
      <c r="E22" s="6">
        <v>371.4</v>
      </c>
      <c r="F22" s="6">
        <f t="shared" si="0"/>
        <v>96.399999999999977</v>
      </c>
      <c r="G22" s="6">
        <f t="shared" si="1"/>
        <v>135.05454545454546</v>
      </c>
    </row>
    <row r="23" spans="1:7" ht="148.69999999999999" customHeight="1" x14ac:dyDescent="0.3">
      <c r="A23" s="79">
        <v>10</v>
      </c>
      <c r="B23" s="87" t="s">
        <v>108</v>
      </c>
      <c r="C23" s="9" t="s">
        <v>123</v>
      </c>
      <c r="D23" s="6">
        <v>7000</v>
      </c>
      <c r="E23" s="6">
        <v>6719.3</v>
      </c>
      <c r="F23" s="6">
        <f t="shared" si="0"/>
        <v>-280.69999999999982</v>
      </c>
      <c r="G23" s="6">
        <f t="shared" si="1"/>
        <v>95.99</v>
      </c>
    </row>
    <row r="24" spans="1:7" ht="75.75" customHeight="1" x14ac:dyDescent="0.3">
      <c r="A24" s="79">
        <v>11</v>
      </c>
      <c r="B24" s="87" t="s">
        <v>12</v>
      </c>
      <c r="C24" s="9" t="s">
        <v>123</v>
      </c>
      <c r="D24" s="6">
        <v>2000</v>
      </c>
      <c r="E24" s="6">
        <v>2145.4</v>
      </c>
      <c r="F24" s="6">
        <f t="shared" si="0"/>
        <v>145.40000000000009</v>
      </c>
      <c r="G24" s="6">
        <f t="shared" si="1"/>
        <v>107.27</v>
      </c>
    </row>
    <row r="25" spans="1:7" ht="135" customHeight="1" x14ac:dyDescent="0.3">
      <c r="A25" s="47">
        <v>12</v>
      </c>
      <c r="B25" s="87" t="s">
        <v>124</v>
      </c>
      <c r="C25" s="123" t="s">
        <v>110</v>
      </c>
      <c r="D25" s="6">
        <v>800</v>
      </c>
      <c r="E25" s="6">
        <v>351.6</v>
      </c>
      <c r="F25" s="6">
        <f t="shared" si="0"/>
        <v>-448.4</v>
      </c>
      <c r="G25" s="6">
        <f t="shared" si="1"/>
        <v>43.95</v>
      </c>
    </row>
    <row r="26" spans="1:7" ht="135" customHeight="1" x14ac:dyDescent="0.3">
      <c r="A26" s="47">
        <v>13</v>
      </c>
      <c r="B26" s="143" t="s">
        <v>93</v>
      </c>
      <c r="C26" s="123" t="s">
        <v>110</v>
      </c>
      <c r="D26" s="6">
        <v>25</v>
      </c>
      <c r="E26" s="6">
        <v>107.9</v>
      </c>
      <c r="F26" s="6">
        <f t="shared" si="0"/>
        <v>82.9</v>
      </c>
      <c r="G26" s="6">
        <f t="shared" si="1"/>
        <v>431.59999999999997</v>
      </c>
    </row>
    <row r="27" spans="1:7" ht="93.75" customHeight="1" x14ac:dyDescent="0.3">
      <c r="A27" s="47">
        <v>14</v>
      </c>
      <c r="B27" s="87" t="s">
        <v>60</v>
      </c>
      <c r="C27" s="123" t="s">
        <v>111</v>
      </c>
      <c r="D27" s="6">
        <v>75</v>
      </c>
      <c r="E27" s="6">
        <v>270.7</v>
      </c>
      <c r="F27" s="6">
        <f t="shared" si="0"/>
        <v>195.7</v>
      </c>
      <c r="G27" s="6">
        <f t="shared" si="1"/>
        <v>360.93333333333334</v>
      </c>
    </row>
    <row r="28" spans="1:7" ht="135" customHeight="1" x14ac:dyDescent="0.3">
      <c r="A28" s="47">
        <v>15</v>
      </c>
      <c r="B28" s="87" t="s">
        <v>61</v>
      </c>
      <c r="C28" s="57" t="s">
        <v>62</v>
      </c>
      <c r="D28" s="6">
        <v>27.5</v>
      </c>
      <c r="E28" s="6">
        <v>137.69999999999999</v>
      </c>
      <c r="F28" s="6">
        <f t="shared" si="0"/>
        <v>110.19999999999999</v>
      </c>
      <c r="G28" s="6">
        <f t="shared" si="1"/>
        <v>500.72727272727269</v>
      </c>
    </row>
    <row r="29" spans="1:7" ht="27.75" customHeight="1" x14ac:dyDescent="0.3">
      <c r="A29" s="79"/>
      <c r="B29" s="91" t="s">
        <v>14</v>
      </c>
      <c r="C29" s="10"/>
      <c r="D29" s="11">
        <f>SUM(D13:D28)</f>
        <v>17377.5</v>
      </c>
      <c r="E29" s="11">
        <f>SUM(E13:E28)</f>
        <v>23156.300000000003</v>
      </c>
      <c r="F29" s="11">
        <f t="shared" si="0"/>
        <v>5778.8000000000029</v>
      </c>
      <c r="G29" s="11">
        <f t="shared" si="1"/>
        <v>133.25449575600635</v>
      </c>
    </row>
    <row r="30" spans="1:7" ht="27.75" customHeight="1" x14ac:dyDescent="0.3">
      <c r="A30" s="53"/>
      <c r="B30" s="232" t="s">
        <v>15</v>
      </c>
      <c r="C30" s="233"/>
      <c r="D30" s="233"/>
      <c r="E30" s="50"/>
      <c r="F30" s="60"/>
      <c r="G30" s="60"/>
    </row>
    <row r="31" spans="1:7" ht="132.75" customHeight="1" x14ac:dyDescent="0.3">
      <c r="A31" s="79">
        <v>1</v>
      </c>
      <c r="B31" s="143" t="s">
        <v>112</v>
      </c>
      <c r="C31" s="90" t="s">
        <v>16</v>
      </c>
      <c r="D31" s="6">
        <v>2000</v>
      </c>
      <c r="E31" s="6">
        <v>1217.5</v>
      </c>
      <c r="F31" s="6">
        <f t="shared" si="0"/>
        <v>-782.5</v>
      </c>
      <c r="G31" s="6">
        <f t="shared" si="1"/>
        <v>60.875</v>
      </c>
    </row>
    <row r="32" spans="1:7" ht="116.45" customHeight="1" x14ac:dyDescent="0.3">
      <c r="A32" s="79">
        <v>2</v>
      </c>
      <c r="B32" s="143" t="s">
        <v>97</v>
      </c>
      <c r="C32" s="123" t="s">
        <v>111</v>
      </c>
      <c r="D32" s="6">
        <v>400</v>
      </c>
      <c r="E32" s="60">
        <v>2204</v>
      </c>
      <c r="F32" s="6">
        <f t="shared" si="0"/>
        <v>1804</v>
      </c>
      <c r="G32" s="6">
        <f t="shared" si="1"/>
        <v>551</v>
      </c>
    </row>
    <row r="33" spans="1:7" ht="116.45" customHeight="1" x14ac:dyDescent="0.3">
      <c r="A33" s="79">
        <v>3</v>
      </c>
      <c r="B33" s="143" t="s">
        <v>113</v>
      </c>
      <c r="C33" s="123" t="s">
        <v>114</v>
      </c>
      <c r="D33" s="6">
        <v>50</v>
      </c>
      <c r="E33" s="60">
        <v>63.4</v>
      </c>
      <c r="F33" s="6">
        <f t="shared" si="0"/>
        <v>13.399999999999999</v>
      </c>
      <c r="G33" s="6">
        <f t="shared" si="1"/>
        <v>126.8</v>
      </c>
    </row>
    <row r="34" spans="1:7" ht="63.75" customHeight="1" x14ac:dyDescent="0.3">
      <c r="A34" s="79">
        <v>4</v>
      </c>
      <c r="B34" s="87" t="s">
        <v>19</v>
      </c>
      <c r="C34" s="90"/>
      <c r="D34" s="82">
        <f>D35+D36+D37+D39</f>
        <v>657</v>
      </c>
      <c r="E34" s="82">
        <f>E35+E36+E37+E38+E39</f>
        <v>1832.3799999999999</v>
      </c>
      <c r="F34" s="82">
        <f t="shared" si="0"/>
        <v>1175.3799999999999</v>
      </c>
      <c r="G34" s="82">
        <f t="shared" si="1"/>
        <v>278.90106544901062</v>
      </c>
    </row>
    <row r="35" spans="1:7" ht="43.5" customHeight="1" x14ac:dyDescent="0.3">
      <c r="A35" s="79"/>
      <c r="B35" s="14"/>
      <c r="C35" s="72" t="s">
        <v>20</v>
      </c>
      <c r="D35" s="83">
        <v>410</v>
      </c>
      <c r="E35" s="84">
        <v>1438.8</v>
      </c>
      <c r="F35" s="84">
        <f t="shared" si="0"/>
        <v>1028.8</v>
      </c>
      <c r="G35" s="84">
        <f t="shared" si="1"/>
        <v>350.92682926829269</v>
      </c>
    </row>
    <row r="36" spans="1:7" ht="59.25" customHeight="1" x14ac:dyDescent="0.3">
      <c r="A36" s="79"/>
      <c r="B36" s="14"/>
      <c r="C36" s="72" t="s">
        <v>21</v>
      </c>
      <c r="D36" s="83">
        <v>207</v>
      </c>
      <c r="E36" s="84">
        <v>357.08</v>
      </c>
      <c r="F36" s="84">
        <f t="shared" si="0"/>
        <v>150.07999999999998</v>
      </c>
      <c r="G36" s="84">
        <f t="shared" si="1"/>
        <v>172.50241545893718</v>
      </c>
    </row>
    <row r="37" spans="1:7" ht="41.25" hidden="1" customHeight="1" x14ac:dyDescent="0.3">
      <c r="A37" s="79"/>
      <c r="B37" s="14"/>
      <c r="C37" s="72" t="s">
        <v>22</v>
      </c>
      <c r="D37" s="83"/>
      <c r="E37" s="84"/>
      <c r="F37" s="84">
        <f t="shared" si="0"/>
        <v>0</v>
      </c>
      <c r="G37" s="84" t="e">
        <f t="shared" si="1"/>
        <v>#DIV/0!</v>
      </c>
    </row>
    <row r="38" spans="1:7" ht="42.75" hidden="1" customHeight="1" x14ac:dyDescent="0.3">
      <c r="A38" s="79"/>
      <c r="B38" s="14"/>
      <c r="C38" s="72"/>
      <c r="D38" s="83"/>
      <c r="E38" s="84"/>
      <c r="F38" s="84">
        <f t="shared" si="0"/>
        <v>0</v>
      </c>
      <c r="G38" s="84" t="e">
        <f t="shared" si="1"/>
        <v>#DIV/0!</v>
      </c>
    </row>
    <row r="39" spans="1:7" ht="42.75" customHeight="1" x14ac:dyDescent="0.3">
      <c r="A39" s="79"/>
      <c r="B39" s="14"/>
      <c r="C39" s="72" t="s">
        <v>23</v>
      </c>
      <c r="D39" s="83">
        <v>40</v>
      </c>
      <c r="E39" s="84">
        <v>36.5</v>
      </c>
      <c r="F39" s="84">
        <f t="shared" si="0"/>
        <v>-3.5</v>
      </c>
      <c r="G39" s="84">
        <f t="shared" si="1"/>
        <v>91.25</v>
      </c>
    </row>
    <row r="40" spans="1:7" ht="32.25" customHeight="1" x14ac:dyDescent="0.3">
      <c r="A40" s="79">
        <v>5</v>
      </c>
      <c r="B40" s="14" t="s">
        <v>24</v>
      </c>
      <c r="C40" s="90"/>
      <c r="D40" s="82">
        <f>D41+D42+D43+D44+D47+D45+D46</f>
        <v>3972</v>
      </c>
      <c r="E40" s="82">
        <f>E41+E42+E43+E44+E47+E45+E46</f>
        <v>4318.3</v>
      </c>
      <c r="F40" s="82">
        <f t="shared" si="0"/>
        <v>346.30000000000018</v>
      </c>
      <c r="G40" s="82">
        <f t="shared" si="1"/>
        <v>108.7185297079557</v>
      </c>
    </row>
    <row r="41" spans="1:7" ht="42" hidden="1" customHeight="1" x14ac:dyDescent="0.3">
      <c r="A41" s="79"/>
      <c r="B41" s="87"/>
      <c r="C41" s="72"/>
      <c r="D41" s="83"/>
      <c r="E41" s="84"/>
      <c r="F41" s="84">
        <f t="shared" si="0"/>
        <v>0</v>
      </c>
      <c r="G41" s="84" t="e">
        <f t="shared" si="1"/>
        <v>#DIV/0!</v>
      </c>
    </row>
    <row r="42" spans="1:7" ht="60" hidden="1" customHeight="1" x14ac:dyDescent="0.3">
      <c r="A42" s="79"/>
      <c r="B42" s="87"/>
      <c r="C42" s="72"/>
      <c r="D42" s="83"/>
      <c r="E42" s="84"/>
      <c r="F42" s="84">
        <f t="shared" si="0"/>
        <v>0</v>
      </c>
      <c r="G42" s="84" t="e">
        <f t="shared" si="1"/>
        <v>#DIV/0!</v>
      </c>
    </row>
    <row r="43" spans="1:7" ht="35.450000000000003" customHeight="1" x14ac:dyDescent="0.3">
      <c r="A43" s="79"/>
      <c r="B43" s="87"/>
      <c r="C43" s="72" t="s">
        <v>25</v>
      </c>
      <c r="D43" s="83">
        <v>3300</v>
      </c>
      <c r="E43" s="84">
        <v>3423.5</v>
      </c>
      <c r="F43" s="84">
        <f t="shared" si="0"/>
        <v>123.5</v>
      </c>
      <c r="G43" s="84">
        <f t="shared" si="1"/>
        <v>103.74242424242424</v>
      </c>
    </row>
    <row r="44" spans="1:7" ht="39" customHeight="1" x14ac:dyDescent="0.3">
      <c r="A44" s="79"/>
      <c r="B44" s="87"/>
      <c r="C44" s="72" t="s">
        <v>22</v>
      </c>
      <c r="D44" s="83">
        <v>500</v>
      </c>
      <c r="E44" s="84">
        <v>523</v>
      </c>
      <c r="F44" s="84">
        <f t="shared" si="0"/>
        <v>23</v>
      </c>
      <c r="G44" s="84">
        <f t="shared" si="1"/>
        <v>104.60000000000001</v>
      </c>
    </row>
    <row r="45" spans="1:7" ht="71.45" hidden="1" customHeight="1" x14ac:dyDescent="0.3">
      <c r="A45" s="79"/>
      <c r="B45" s="87"/>
      <c r="C45" s="72"/>
      <c r="D45" s="83"/>
      <c r="E45" s="84"/>
      <c r="F45" s="84">
        <f t="shared" si="0"/>
        <v>0</v>
      </c>
      <c r="G45" s="84" t="e">
        <f t="shared" si="1"/>
        <v>#DIV/0!</v>
      </c>
    </row>
    <row r="46" spans="1:7" ht="71.25" hidden="1" customHeight="1" x14ac:dyDescent="0.3">
      <c r="A46" s="79"/>
      <c r="B46" s="87"/>
      <c r="C46" s="72" t="s">
        <v>21</v>
      </c>
      <c r="D46" s="83"/>
      <c r="E46" s="84"/>
      <c r="F46" s="84">
        <f t="shared" si="0"/>
        <v>0</v>
      </c>
      <c r="G46" s="84" t="e">
        <f t="shared" si="1"/>
        <v>#DIV/0!</v>
      </c>
    </row>
    <row r="47" spans="1:7" ht="71.25" customHeight="1" x14ac:dyDescent="0.3">
      <c r="A47" s="79"/>
      <c r="B47" s="87"/>
      <c r="C47" s="72" t="s">
        <v>21</v>
      </c>
      <c r="D47" s="83">
        <v>172</v>
      </c>
      <c r="E47" s="84">
        <v>371.8</v>
      </c>
      <c r="F47" s="84">
        <f t="shared" si="0"/>
        <v>199.8</v>
      </c>
      <c r="G47" s="84">
        <f t="shared" si="1"/>
        <v>216.16279069767441</v>
      </c>
    </row>
    <row r="48" spans="1:7" ht="39.75" customHeight="1" x14ac:dyDescent="0.3">
      <c r="A48" s="79"/>
      <c r="B48" s="18" t="s">
        <v>27</v>
      </c>
      <c r="C48" s="19"/>
      <c r="D48" s="20">
        <f>D30+D31+D32+D34+D40</f>
        <v>7029</v>
      </c>
      <c r="E48" s="20">
        <f>E30+E31+E32+E34+E40</f>
        <v>9572.18</v>
      </c>
      <c r="F48" s="20">
        <f t="shared" si="0"/>
        <v>2543.1800000000003</v>
      </c>
      <c r="G48" s="20">
        <f t="shared" si="1"/>
        <v>136.1812491108266</v>
      </c>
    </row>
    <row r="49" spans="1:16" ht="40.700000000000003" customHeight="1" x14ac:dyDescent="0.3">
      <c r="A49" s="21"/>
      <c r="B49" s="257" t="s">
        <v>28</v>
      </c>
      <c r="C49" s="257"/>
      <c r="D49" s="257"/>
      <c r="E49" s="257"/>
      <c r="F49" s="257"/>
      <c r="G49" s="257"/>
    </row>
    <row r="50" spans="1:16" ht="43.5" customHeight="1" x14ac:dyDescent="0.3">
      <c r="A50" s="79">
        <v>1</v>
      </c>
      <c r="B50" s="22" t="s">
        <v>29</v>
      </c>
      <c r="C50" s="59"/>
      <c r="D50" s="82">
        <f>D51+D52+D54</f>
        <v>272.2</v>
      </c>
      <c r="E50" s="82">
        <f>E51+E52+E54+E55</f>
        <v>606.74</v>
      </c>
      <c r="F50" s="82">
        <f>E50-D50</f>
        <v>334.54</v>
      </c>
      <c r="G50" s="82">
        <f>E50/D50*100</f>
        <v>222.90227773695813</v>
      </c>
    </row>
    <row r="51" spans="1:16" ht="38.25" hidden="1" customHeight="1" x14ac:dyDescent="0.3">
      <c r="A51" s="59"/>
      <c r="B51" s="91"/>
      <c r="C51" s="72" t="s">
        <v>26</v>
      </c>
      <c r="D51" s="83"/>
      <c r="E51" s="83"/>
      <c r="F51" s="82">
        <f t="shared" ref="F51:F79" si="2">E51-D51</f>
        <v>0</v>
      </c>
      <c r="G51" s="82" t="e">
        <f t="shared" ref="G51:G79" si="3">E51/D51*100</f>
        <v>#DIV/0!</v>
      </c>
    </row>
    <row r="52" spans="1:16" ht="41.25" customHeight="1" x14ac:dyDescent="0.3">
      <c r="A52" s="59"/>
      <c r="B52" s="91"/>
      <c r="C52" s="72" t="s">
        <v>22</v>
      </c>
      <c r="D52" s="83">
        <v>150</v>
      </c>
      <c r="E52" s="83">
        <v>154</v>
      </c>
      <c r="F52" s="82">
        <f t="shared" si="2"/>
        <v>4</v>
      </c>
      <c r="G52" s="82">
        <f t="shared" si="3"/>
        <v>102.66666666666666</v>
      </c>
    </row>
    <row r="53" spans="1:16" ht="39.75" hidden="1" customHeight="1" x14ac:dyDescent="0.3">
      <c r="A53" s="59"/>
      <c r="B53" s="91"/>
      <c r="C53" s="72"/>
      <c r="D53" s="83"/>
      <c r="E53" s="83"/>
      <c r="F53" s="82">
        <f t="shared" si="2"/>
        <v>0</v>
      </c>
      <c r="G53" s="82" t="e">
        <f t="shared" si="3"/>
        <v>#DIV/0!</v>
      </c>
    </row>
    <row r="54" spans="1:16" ht="78" customHeight="1" x14ac:dyDescent="0.3">
      <c r="A54" s="59"/>
      <c r="B54" s="91"/>
      <c r="C54" s="72" t="s">
        <v>30</v>
      </c>
      <c r="D54" s="83">
        <v>122.2</v>
      </c>
      <c r="E54" s="84">
        <v>452.74</v>
      </c>
      <c r="F54" s="82">
        <f t="shared" si="2"/>
        <v>330.54</v>
      </c>
      <c r="G54" s="82">
        <f t="shared" si="3"/>
        <v>370.4909983633388</v>
      </c>
    </row>
    <row r="55" spans="1:16" ht="54.75" hidden="1" customHeight="1" x14ac:dyDescent="0.3">
      <c r="A55" s="59"/>
      <c r="B55" s="91"/>
      <c r="C55" s="72" t="s">
        <v>23</v>
      </c>
      <c r="D55" s="83"/>
      <c r="E55" s="83"/>
      <c r="F55" s="82">
        <f t="shared" si="2"/>
        <v>0</v>
      </c>
      <c r="G55" s="82"/>
    </row>
    <row r="56" spans="1:16" ht="53.45" customHeight="1" x14ac:dyDescent="0.3">
      <c r="A56" s="74">
        <v>2</v>
      </c>
      <c r="B56" s="87" t="s">
        <v>31</v>
      </c>
      <c r="C56" s="59"/>
      <c r="D56" s="20">
        <f>D57+D59+D61</f>
        <v>685.9</v>
      </c>
      <c r="E56" s="20">
        <f>E57+E59+E61</f>
        <v>713.5</v>
      </c>
      <c r="F56" s="82">
        <f t="shared" si="2"/>
        <v>27.600000000000023</v>
      </c>
      <c r="G56" s="82">
        <f t="shared" si="3"/>
        <v>104.02391019098995</v>
      </c>
    </row>
    <row r="57" spans="1:16" ht="82.5" customHeight="1" x14ac:dyDescent="0.3">
      <c r="A57" s="74" t="s">
        <v>32</v>
      </c>
      <c r="B57" s="87" t="s">
        <v>42</v>
      </c>
      <c r="C57" s="72" t="s">
        <v>33</v>
      </c>
      <c r="D57" s="83">
        <v>685.9</v>
      </c>
      <c r="E57" s="84">
        <v>713.5</v>
      </c>
      <c r="F57" s="82">
        <f t="shared" si="2"/>
        <v>27.600000000000023</v>
      </c>
      <c r="G57" s="82">
        <f t="shared" si="3"/>
        <v>104.02391019098995</v>
      </c>
      <c r="H57" s="48"/>
      <c r="I57" s="48"/>
      <c r="J57" s="48"/>
      <c r="K57" s="48"/>
      <c r="L57" s="48"/>
      <c r="M57" s="48"/>
      <c r="N57" s="48"/>
      <c r="O57" s="48"/>
      <c r="P57" s="48"/>
    </row>
    <row r="58" spans="1:16" ht="36.75" hidden="1" customHeight="1" x14ac:dyDescent="0.3">
      <c r="A58" s="74" t="s">
        <v>32</v>
      </c>
      <c r="B58" s="87" t="s">
        <v>42</v>
      </c>
      <c r="C58" s="72" t="s">
        <v>33</v>
      </c>
      <c r="D58" s="83">
        <v>362.4</v>
      </c>
      <c r="E58" s="84">
        <v>362.4</v>
      </c>
      <c r="F58" s="82">
        <f t="shared" si="2"/>
        <v>0</v>
      </c>
      <c r="G58" s="82">
        <f t="shared" si="3"/>
        <v>100</v>
      </c>
      <c r="H58" s="48"/>
      <c r="I58" s="48"/>
      <c r="J58" s="48"/>
      <c r="K58" s="48"/>
      <c r="L58" s="48"/>
      <c r="M58" s="48"/>
      <c r="N58" s="48"/>
      <c r="O58" s="48"/>
      <c r="P58" s="48"/>
    </row>
    <row r="59" spans="1:16" ht="196.5" hidden="1" customHeight="1" x14ac:dyDescent="0.3">
      <c r="A59" s="74" t="s">
        <v>35</v>
      </c>
      <c r="B59" s="70" t="s">
        <v>67</v>
      </c>
      <c r="C59" s="72" t="s">
        <v>33</v>
      </c>
      <c r="D59" s="83">
        <v>0</v>
      </c>
      <c r="E59" s="83">
        <v>0</v>
      </c>
      <c r="F59" s="82">
        <f t="shared" si="2"/>
        <v>0</v>
      </c>
      <c r="G59" s="82" t="e">
        <f t="shared" si="3"/>
        <v>#DIV/0!</v>
      </c>
      <c r="H59" s="51"/>
      <c r="I59" s="51"/>
      <c r="J59" s="51"/>
      <c r="K59" s="48"/>
      <c r="L59" s="48"/>
      <c r="M59" s="48"/>
      <c r="N59" s="48"/>
      <c r="O59" s="48"/>
      <c r="P59" s="48"/>
    </row>
    <row r="60" spans="1:16" ht="36" hidden="1" customHeight="1" x14ac:dyDescent="0.3">
      <c r="A60" s="74" t="s">
        <v>32</v>
      </c>
      <c r="B60" s="91"/>
      <c r="C60" s="72"/>
      <c r="D60" s="83"/>
      <c r="E60" s="84"/>
      <c r="F60" s="82">
        <f t="shared" si="2"/>
        <v>0</v>
      </c>
      <c r="G60" s="82" t="e">
        <f t="shared" si="3"/>
        <v>#DIV/0!</v>
      </c>
      <c r="H60" s="48"/>
      <c r="I60" s="48"/>
      <c r="J60" s="48"/>
      <c r="K60" s="48"/>
      <c r="L60" s="48"/>
      <c r="M60" s="48"/>
      <c r="N60" s="48"/>
      <c r="O60" s="48"/>
      <c r="P60" s="48"/>
    </row>
    <row r="61" spans="1:16" ht="51.75" hidden="1" customHeight="1" x14ac:dyDescent="0.3">
      <c r="A61" s="74" t="s">
        <v>63</v>
      </c>
      <c r="B61" s="87" t="s">
        <v>68</v>
      </c>
      <c r="C61" s="72" t="s">
        <v>26</v>
      </c>
      <c r="D61" s="83">
        <v>0</v>
      </c>
      <c r="E61" s="83">
        <v>0</v>
      </c>
      <c r="F61" s="82">
        <f t="shared" si="2"/>
        <v>0</v>
      </c>
      <c r="G61" s="82" t="e">
        <f t="shared" si="3"/>
        <v>#DIV/0!</v>
      </c>
      <c r="H61" s="35"/>
      <c r="I61" s="35"/>
      <c r="J61" s="35"/>
      <c r="K61" s="48"/>
      <c r="L61" s="48"/>
      <c r="M61" s="48"/>
      <c r="N61" s="48"/>
      <c r="O61" s="48"/>
      <c r="P61" s="48"/>
    </row>
    <row r="62" spans="1:16" ht="42" hidden="1" customHeight="1" x14ac:dyDescent="0.3">
      <c r="A62" s="74" t="s">
        <v>32</v>
      </c>
      <c r="B62" s="87"/>
      <c r="C62" s="72"/>
      <c r="D62" s="83"/>
      <c r="E62" s="84"/>
      <c r="F62" s="82">
        <f t="shared" si="2"/>
        <v>0</v>
      </c>
      <c r="G62" s="82" t="e">
        <f t="shared" si="3"/>
        <v>#DIV/0!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ht="45.75" hidden="1" customHeight="1" x14ac:dyDescent="0.3">
      <c r="A63" s="74" t="s">
        <v>32</v>
      </c>
      <c r="B63" s="91"/>
      <c r="C63" s="72"/>
      <c r="D63" s="83"/>
      <c r="E63" s="84"/>
      <c r="F63" s="82">
        <f t="shared" si="2"/>
        <v>0</v>
      </c>
      <c r="G63" s="82" t="e">
        <f t="shared" si="3"/>
        <v>#DIV/0!</v>
      </c>
      <c r="H63" s="48"/>
      <c r="I63" s="48"/>
      <c r="J63" s="48"/>
      <c r="K63" s="48"/>
      <c r="L63" s="48"/>
      <c r="M63" s="48"/>
      <c r="N63" s="48"/>
      <c r="O63" s="48"/>
      <c r="P63" s="48"/>
    </row>
    <row r="64" spans="1:16" ht="89.25" hidden="1" customHeight="1" x14ac:dyDescent="0.3">
      <c r="A64" s="74" t="s">
        <v>32</v>
      </c>
      <c r="B64" s="91"/>
      <c r="C64" s="72"/>
      <c r="D64" s="83"/>
      <c r="E64" s="84"/>
      <c r="F64" s="82">
        <f t="shared" si="2"/>
        <v>0</v>
      </c>
      <c r="G64" s="82" t="e">
        <f t="shared" si="3"/>
        <v>#DIV/0!</v>
      </c>
      <c r="H64" s="48"/>
      <c r="I64" s="48"/>
      <c r="J64" s="48"/>
      <c r="K64" s="48"/>
      <c r="L64" s="48"/>
      <c r="M64" s="48"/>
      <c r="N64" s="48"/>
      <c r="O64" s="48"/>
      <c r="P64" s="48"/>
    </row>
    <row r="65" spans="1:16" ht="81.75" hidden="1" customHeight="1" x14ac:dyDescent="0.3">
      <c r="A65" s="74" t="s">
        <v>32</v>
      </c>
      <c r="B65" s="87"/>
      <c r="C65" s="72"/>
      <c r="D65" s="20"/>
      <c r="E65" s="82"/>
      <c r="F65" s="82">
        <f t="shared" si="2"/>
        <v>0</v>
      </c>
      <c r="G65" s="82" t="e">
        <f t="shared" si="3"/>
        <v>#DIV/0!</v>
      </c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56.25" hidden="1" customHeight="1" x14ac:dyDescent="0.3">
      <c r="A66" s="74" t="s">
        <v>32</v>
      </c>
      <c r="B66" s="87"/>
      <c r="D66" s="20"/>
      <c r="E66" s="20"/>
      <c r="F66" s="82">
        <f t="shared" si="2"/>
        <v>0</v>
      </c>
      <c r="G66" s="82" t="e">
        <f t="shared" si="3"/>
        <v>#DIV/0!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ht="42" hidden="1" customHeight="1" x14ac:dyDescent="0.3">
      <c r="A67" s="74" t="s">
        <v>32</v>
      </c>
      <c r="B67" s="87"/>
      <c r="C67" s="90"/>
      <c r="D67" s="83"/>
      <c r="E67" s="83"/>
      <c r="F67" s="82">
        <f t="shared" si="2"/>
        <v>0</v>
      </c>
      <c r="G67" s="82" t="e">
        <f t="shared" si="3"/>
        <v>#DIV/0!</v>
      </c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01.25" hidden="1" customHeight="1" x14ac:dyDescent="0.3">
      <c r="A68" s="74" t="s">
        <v>32</v>
      </c>
      <c r="B68" s="87"/>
      <c r="C68" s="72"/>
      <c r="D68" s="83"/>
      <c r="E68" s="83"/>
      <c r="F68" s="82">
        <f t="shared" si="2"/>
        <v>0</v>
      </c>
      <c r="G68" s="82" t="e">
        <f t="shared" si="3"/>
        <v>#DIV/0!</v>
      </c>
      <c r="H68" s="48"/>
      <c r="I68" s="48"/>
      <c r="J68" s="48"/>
      <c r="K68" s="48"/>
      <c r="L68" s="48"/>
      <c r="M68" s="48"/>
      <c r="N68" s="48"/>
      <c r="O68" s="48"/>
      <c r="P68" s="48"/>
    </row>
    <row r="69" spans="1:16" ht="117.75" hidden="1" customHeight="1" x14ac:dyDescent="0.3">
      <c r="A69" s="74" t="s">
        <v>35</v>
      </c>
      <c r="B69" s="70" t="s">
        <v>67</v>
      </c>
      <c r="C69" s="72" t="s">
        <v>33</v>
      </c>
      <c r="D69" s="83">
        <v>115</v>
      </c>
      <c r="E69" s="83">
        <v>38</v>
      </c>
      <c r="F69" s="82">
        <f t="shared" si="2"/>
        <v>-77</v>
      </c>
      <c r="G69" s="82">
        <f t="shared" si="3"/>
        <v>33.043478260869563</v>
      </c>
      <c r="H69" s="48"/>
      <c r="I69" s="48"/>
      <c r="J69" s="48"/>
      <c r="K69" s="48"/>
      <c r="L69" s="48"/>
      <c r="M69" s="48"/>
      <c r="N69" s="48"/>
      <c r="O69" s="48"/>
      <c r="P69" s="48"/>
    </row>
    <row r="70" spans="1:16" ht="72" hidden="1" customHeight="1" x14ac:dyDescent="0.3">
      <c r="A70" s="74" t="s">
        <v>63</v>
      </c>
      <c r="B70" s="87" t="s">
        <v>68</v>
      </c>
      <c r="C70" s="72" t="s">
        <v>26</v>
      </c>
      <c r="D70" s="83">
        <v>145.4</v>
      </c>
      <c r="E70" s="83">
        <v>149.30000000000001</v>
      </c>
      <c r="F70" s="82">
        <f t="shared" si="2"/>
        <v>3.9000000000000057</v>
      </c>
      <c r="G70" s="82">
        <f t="shared" si="3"/>
        <v>102.68225584594224</v>
      </c>
      <c r="H70" s="48"/>
      <c r="I70" s="48"/>
      <c r="J70" s="48"/>
      <c r="K70" s="48"/>
      <c r="L70" s="48"/>
      <c r="M70" s="48"/>
      <c r="N70" s="48"/>
      <c r="O70" s="48"/>
      <c r="P70" s="48"/>
    </row>
    <row r="71" spans="1:16" ht="55.5" hidden="1" customHeight="1" x14ac:dyDescent="0.3">
      <c r="A71" s="79">
        <v>3</v>
      </c>
      <c r="B71" s="87" t="s">
        <v>36</v>
      </c>
      <c r="C71" s="90"/>
      <c r="D71" s="82">
        <f>D76+D77</f>
        <v>2300</v>
      </c>
      <c r="E71" s="82">
        <f>E76+E77</f>
        <v>2305.6</v>
      </c>
      <c r="F71" s="82">
        <f t="shared" si="2"/>
        <v>5.5999999999999091</v>
      </c>
      <c r="G71" s="82">
        <f t="shared" si="3"/>
        <v>100.24347826086957</v>
      </c>
      <c r="H71" s="48"/>
      <c r="I71" s="48"/>
      <c r="J71" s="48"/>
      <c r="K71" s="48"/>
      <c r="L71" s="48"/>
      <c r="M71" s="48"/>
      <c r="N71" s="48"/>
      <c r="O71" s="48"/>
      <c r="P71" s="48"/>
    </row>
    <row r="72" spans="1:16" ht="114.75" customHeight="1" x14ac:dyDescent="0.3">
      <c r="A72" s="79">
        <v>3</v>
      </c>
      <c r="B72" s="87" t="s">
        <v>36</v>
      </c>
      <c r="C72" s="90"/>
      <c r="D72" s="82">
        <f>D73+D74</f>
        <v>1720</v>
      </c>
      <c r="E72" s="82">
        <f>E73+E74</f>
        <v>1894.9</v>
      </c>
      <c r="F72" s="82">
        <f t="shared" si="2"/>
        <v>174.90000000000009</v>
      </c>
      <c r="G72" s="82">
        <f t="shared" si="3"/>
        <v>110.16860465116281</v>
      </c>
      <c r="H72" s="48"/>
      <c r="I72" s="48"/>
      <c r="J72" s="48"/>
      <c r="K72" s="48"/>
      <c r="L72" s="48"/>
      <c r="M72" s="48"/>
      <c r="N72" s="48"/>
      <c r="O72" s="48"/>
      <c r="P72" s="48"/>
    </row>
    <row r="73" spans="1:16" ht="46.5" customHeight="1" x14ac:dyDescent="0.3">
      <c r="A73" s="79"/>
      <c r="B73" s="141"/>
      <c r="C73" s="72" t="s">
        <v>22</v>
      </c>
      <c r="D73" s="84">
        <v>350</v>
      </c>
      <c r="E73" s="84">
        <v>368</v>
      </c>
      <c r="F73" s="84">
        <f t="shared" si="2"/>
        <v>18</v>
      </c>
      <c r="G73" s="84">
        <f t="shared" si="3"/>
        <v>105.14285714285714</v>
      </c>
      <c r="H73" s="48"/>
      <c r="I73" s="48"/>
      <c r="J73" s="48"/>
      <c r="K73" s="48"/>
      <c r="L73" s="48"/>
      <c r="M73" s="48"/>
      <c r="N73" s="48"/>
      <c r="O73" s="48"/>
      <c r="P73" s="48"/>
    </row>
    <row r="74" spans="1:16" ht="43.5" customHeight="1" x14ac:dyDescent="0.3">
      <c r="A74" s="79"/>
      <c r="B74" s="87"/>
      <c r="C74" s="90" t="s">
        <v>20</v>
      </c>
      <c r="D74" s="83">
        <v>1370</v>
      </c>
      <c r="E74" s="83">
        <v>1526.9</v>
      </c>
      <c r="F74" s="82">
        <f t="shared" si="2"/>
        <v>156.90000000000009</v>
      </c>
      <c r="G74" s="82">
        <f t="shared" si="3"/>
        <v>111.45255474452556</v>
      </c>
      <c r="H74" s="52"/>
      <c r="I74" s="52"/>
      <c r="J74" s="35"/>
      <c r="K74" s="48"/>
      <c r="L74" s="48"/>
      <c r="M74" s="48"/>
      <c r="N74" s="48"/>
      <c r="O74" s="48"/>
      <c r="P74" s="48"/>
    </row>
    <row r="75" spans="1:16" ht="108" hidden="1" customHeight="1" x14ac:dyDescent="0.3">
      <c r="A75" s="79"/>
      <c r="B75" s="87"/>
      <c r="C75" s="90"/>
      <c r="D75" s="83"/>
      <c r="E75" s="83"/>
      <c r="F75" s="82">
        <f t="shared" si="2"/>
        <v>0</v>
      </c>
      <c r="G75" s="82" t="e">
        <f t="shared" si="3"/>
        <v>#DIV/0!</v>
      </c>
    </row>
    <row r="76" spans="1:16" ht="58.7" hidden="1" customHeight="1" x14ac:dyDescent="0.3">
      <c r="A76" s="79"/>
      <c r="B76" s="87"/>
      <c r="C76" s="90" t="s">
        <v>44</v>
      </c>
      <c r="D76" s="83"/>
      <c r="E76" s="83"/>
      <c r="F76" s="82">
        <f t="shared" si="2"/>
        <v>0</v>
      </c>
      <c r="G76" s="82" t="e">
        <f t="shared" si="3"/>
        <v>#DIV/0!</v>
      </c>
    </row>
    <row r="77" spans="1:16" ht="49.7" hidden="1" customHeight="1" x14ac:dyDescent="0.3">
      <c r="A77" s="79"/>
      <c r="B77" s="87"/>
      <c r="C77" s="90" t="s">
        <v>20</v>
      </c>
      <c r="D77" s="83">
        <v>2300</v>
      </c>
      <c r="E77" s="83">
        <v>2305.6</v>
      </c>
      <c r="F77" s="82">
        <f t="shared" si="2"/>
        <v>5.5999999999999091</v>
      </c>
      <c r="G77" s="82">
        <f t="shared" si="3"/>
        <v>100.24347826086957</v>
      </c>
    </row>
    <row r="78" spans="1:16" ht="42" hidden="1" customHeight="1" x14ac:dyDescent="0.3">
      <c r="A78" s="79">
        <v>6</v>
      </c>
      <c r="B78" s="87" t="s">
        <v>38</v>
      </c>
      <c r="C78" s="72" t="s">
        <v>39</v>
      </c>
      <c r="D78" s="20"/>
      <c r="E78" s="20"/>
      <c r="F78" s="82">
        <f t="shared" si="2"/>
        <v>0</v>
      </c>
      <c r="G78" s="82" t="e">
        <f t="shared" si="3"/>
        <v>#DIV/0!</v>
      </c>
    </row>
    <row r="79" spans="1:16" ht="36.75" customHeight="1" x14ac:dyDescent="0.3">
      <c r="A79" s="59"/>
      <c r="B79" s="30" t="s">
        <v>40</v>
      </c>
      <c r="C79" s="72"/>
      <c r="D79" s="20">
        <f>D50+D56+D72</f>
        <v>2678.1</v>
      </c>
      <c r="E79" s="20">
        <f>E50+E56+E72</f>
        <v>3215.1400000000003</v>
      </c>
      <c r="F79" s="82">
        <f t="shared" si="2"/>
        <v>537.04000000000042</v>
      </c>
      <c r="G79" s="82">
        <f t="shared" si="3"/>
        <v>120.05302266532244</v>
      </c>
    </row>
    <row r="80" spans="1:16" ht="47.25" hidden="1" customHeight="1" x14ac:dyDescent="0.3">
      <c r="A80" s="31"/>
      <c r="B80" s="235"/>
      <c r="C80" s="235"/>
      <c r="D80" s="235"/>
    </row>
    <row r="81" spans="1:7" ht="112.7" hidden="1" customHeight="1" x14ac:dyDescent="0.3">
      <c r="A81" s="32"/>
      <c r="B81" s="33"/>
      <c r="C81" s="34"/>
      <c r="D81" s="35"/>
    </row>
    <row r="82" spans="1:7" ht="115.5" hidden="1" customHeight="1" x14ac:dyDescent="0.3">
      <c r="A82" s="32"/>
      <c r="B82" s="33"/>
      <c r="C82" s="34"/>
      <c r="D82" s="35"/>
    </row>
    <row r="83" spans="1:7" ht="113.25" hidden="1" customHeight="1" x14ac:dyDescent="0.3">
      <c r="A83" s="32"/>
      <c r="B83" s="33"/>
      <c r="C83" s="36"/>
      <c r="D83" s="89"/>
    </row>
    <row r="84" spans="1:7" ht="115.5" hidden="1" customHeight="1" x14ac:dyDescent="0.3">
      <c r="A84" s="32"/>
      <c r="B84" s="33"/>
      <c r="C84" s="36"/>
      <c r="D84" s="89"/>
    </row>
    <row r="85" spans="1:7" ht="115.5" hidden="1" customHeight="1" x14ac:dyDescent="0.3">
      <c r="A85" s="32"/>
      <c r="B85" s="33"/>
      <c r="C85" s="36"/>
      <c r="D85" s="89"/>
    </row>
    <row r="86" spans="1:7" ht="250.5" hidden="1" customHeight="1" x14ac:dyDescent="0.3">
      <c r="A86" s="32"/>
      <c r="B86" s="33"/>
      <c r="C86" s="36"/>
      <c r="D86" s="89"/>
    </row>
    <row r="87" spans="1:7" ht="73.5" hidden="1" customHeight="1" x14ac:dyDescent="0.3">
      <c r="A87" s="32"/>
      <c r="B87" s="33"/>
      <c r="C87" s="36"/>
      <c r="D87" s="89"/>
    </row>
    <row r="88" spans="1:7" ht="154.5" hidden="1" customHeight="1" x14ac:dyDescent="0.3">
      <c r="A88" s="32"/>
      <c r="B88" s="33"/>
      <c r="C88" s="36"/>
      <c r="D88" s="89"/>
    </row>
    <row r="89" spans="1:7" ht="134.44999999999999" hidden="1" customHeight="1" x14ac:dyDescent="0.3">
      <c r="A89" s="32"/>
      <c r="B89" s="33"/>
      <c r="C89" s="36"/>
      <c r="D89" s="89"/>
    </row>
    <row r="90" spans="1:7" ht="97.5" hidden="1" customHeight="1" x14ac:dyDescent="0.3">
      <c r="A90" s="32"/>
      <c r="B90" s="33"/>
      <c r="C90" s="36"/>
      <c r="D90" s="31"/>
    </row>
    <row r="91" spans="1:7" ht="129" hidden="1" customHeight="1" x14ac:dyDescent="0.3">
      <c r="A91" s="53"/>
      <c r="B91" s="38"/>
      <c r="C91" s="39"/>
      <c r="D91" s="40"/>
    </row>
    <row r="92" spans="1:7" ht="141" hidden="1" customHeight="1" x14ac:dyDescent="0.3">
      <c r="A92" s="79"/>
      <c r="B92" s="38"/>
      <c r="C92" s="41"/>
      <c r="D92" s="59"/>
    </row>
    <row r="93" spans="1:7" ht="29.25" customHeight="1" x14ac:dyDescent="0.3">
      <c r="A93" s="42"/>
      <c r="B93" s="42"/>
      <c r="C93" s="43"/>
      <c r="D93" s="44"/>
    </row>
    <row r="94" spans="1:7" ht="36" customHeight="1" x14ac:dyDescent="0.3">
      <c r="B94" s="236" t="s">
        <v>70</v>
      </c>
      <c r="C94" s="237"/>
      <c r="D94" s="237"/>
      <c r="E94" s="237"/>
      <c r="F94" s="237"/>
      <c r="G94" s="237"/>
    </row>
    <row r="95" spans="1:7" x14ac:dyDescent="0.3">
      <c r="B95" s="2" t="s">
        <v>41</v>
      </c>
    </row>
  </sheetData>
  <mergeCells count="18">
    <mergeCell ref="B30:D30"/>
    <mergeCell ref="B49:G49"/>
    <mergeCell ref="B80:D80"/>
    <mergeCell ref="B94:G94"/>
    <mergeCell ref="B12:D12"/>
    <mergeCell ref="A16:A17"/>
    <mergeCell ref="B16:B17"/>
    <mergeCell ref="C16:C17"/>
    <mergeCell ref="D16:G16"/>
    <mergeCell ref="D17:G17"/>
    <mergeCell ref="A5:G5"/>
    <mergeCell ref="A8:A10"/>
    <mergeCell ref="B8:B10"/>
    <mergeCell ref="C8:C10"/>
    <mergeCell ref="D8:D10"/>
    <mergeCell ref="E8:E10"/>
    <mergeCell ref="F8:F10"/>
    <mergeCell ref="G8:G10"/>
  </mergeCells>
  <pageMargins left="0.59" right="0.18" top="0.42" bottom="0.17" header="0.22" footer="0.28000000000000003"/>
  <pageSetup paperSize="9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7"/>
  <sheetViews>
    <sheetView topLeftCell="A19" zoomScale="75" zoomScaleNormal="70" zoomScaleSheetLayoutView="75" workbookViewId="0">
      <selection activeCell="C22" sqref="C22"/>
    </sheetView>
  </sheetViews>
  <sheetFormatPr defaultColWidth="8.85546875" defaultRowHeight="18.75" x14ac:dyDescent="0.3"/>
  <cols>
    <col min="1" max="1" width="6.140625" style="1" customWidth="1"/>
    <col min="2" max="2" width="41.85546875" style="2" customWidth="1"/>
    <col min="3" max="3" width="38.28515625" style="2" customWidth="1"/>
    <col min="4" max="4" width="21.5703125" style="2" customWidth="1"/>
    <col min="5" max="5" width="21.140625" style="2" customWidth="1"/>
    <col min="6" max="6" width="19.7109375" style="2" customWidth="1"/>
    <col min="7" max="7" width="19.28515625" style="2" customWidth="1"/>
    <col min="8" max="8" width="14.5703125" style="2" customWidth="1"/>
    <col min="9" max="16384" width="8.85546875" style="2"/>
  </cols>
  <sheetData>
    <row r="2" spans="1:7" ht="24.75" customHeight="1" x14ac:dyDescent="0.3"/>
    <row r="3" spans="1:7" ht="42.75" customHeight="1" x14ac:dyDescent="0.3">
      <c r="F3" s="2" t="s">
        <v>0</v>
      </c>
    </row>
    <row r="5" spans="1:7" ht="60.75" customHeight="1" x14ac:dyDescent="0.3">
      <c r="A5" s="244" t="s">
        <v>125</v>
      </c>
      <c r="B5" s="244"/>
      <c r="C5" s="244"/>
      <c r="D5" s="244"/>
      <c r="E5" s="256"/>
      <c r="F5" s="256"/>
      <c r="G5" s="256"/>
    </row>
    <row r="6" spans="1:7" ht="16.5" customHeight="1" x14ac:dyDescent="0.3">
      <c r="A6" s="94"/>
      <c r="B6" s="94"/>
      <c r="C6" s="94"/>
      <c r="D6" s="94"/>
      <c r="E6" s="96"/>
      <c r="F6" s="96"/>
      <c r="G6" s="96"/>
    </row>
    <row r="7" spans="1:7" x14ac:dyDescent="0.3">
      <c r="F7" s="2" t="s">
        <v>69</v>
      </c>
    </row>
    <row r="8" spans="1:7" ht="27.6" customHeight="1" x14ac:dyDescent="0.3">
      <c r="A8" s="259"/>
      <c r="B8" s="259" t="s">
        <v>1</v>
      </c>
      <c r="C8" s="259" t="s">
        <v>2</v>
      </c>
      <c r="D8" s="259" t="s">
        <v>126</v>
      </c>
      <c r="E8" s="249" t="s">
        <v>127</v>
      </c>
      <c r="F8" s="249" t="s">
        <v>64</v>
      </c>
      <c r="G8" s="249" t="s">
        <v>65</v>
      </c>
    </row>
    <row r="9" spans="1:7" ht="13.5" customHeight="1" x14ac:dyDescent="0.3">
      <c r="A9" s="260"/>
      <c r="B9" s="260"/>
      <c r="C9" s="260"/>
      <c r="D9" s="260"/>
      <c r="E9" s="250"/>
      <c r="F9" s="250"/>
      <c r="G9" s="250"/>
    </row>
    <row r="10" spans="1:7" ht="40.5" customHeight="1" x14ac:dyDescent="0.3">
      <c r="A10" s="261"/>
      <c r="B10" s="261"/>
      <c r="C10" s="261"/>
      <c r="D10" s="261"/>
      <c r="E10" s="250"/>
      <c r="F10" s="250"/>
      <c r="G10" s="250"/>
    </row>
    <row r="11" spans="1:7" x14ac:dyDescent="0.3">
      <c r="A11" s="4" t="s">
        <v>3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7" ht="20.25" x14ac:dyDescent="0.3">
      <c r="A12" s="4"/>
      <c r="B12" s="238" t="s">
        <v>4</v>
      </c>
      <c r="C12" s="238"/>
      <c r="D12" s="238"/>
      <c r="E12" s="50"/>
      <c r="F12" s="50"/>
      <c r="G12" s="50"/>
    </row>
    <row r="13" spans="1:7" ht="191.25" customHeight="1" x14ac:dyDescent="0.3">
      <c r="A13" s="79">
        <v>1</v>
      </c>
      <c r="B13" s="93" t="s">
        <v>5</v>
      </c>
      <c r="C13" s="97" t="s">
        <v>104</v>
      </c>
      <c r="D13" s="6">
        <v>4750</v>
      </c>
      <c r="E13" s="6">
        <v>5868.1</v>
      </c>
      <c r="F13" s="6">
        <f>E13-D13</f>
        <v>1118.1000000000004</v>
      </c>
      <c r="G13" s="6">
        <f>E13/D13*100</f>
        <v>123.53894736842106</v>
      </c>
    </row>
    <row r="14" spans="1:7" ht="117.75" customHeight="1" x14ac:dyDescent="0.3">
      <c r="A14" s="79">
        <v>2</v>
      </c>
      <c r="B14" s="93" t="s">
        <v>6</v>
      </c>
      <c r="C14" s="97" t="s">
        <v>81</v>
      </c>
      <c r="D14" s="6">
        <v>2570</v>
      </c>
      <c r="E14" s="6">
        <v>2641.9</v>
      </c>
      <c r="F14" s="6">
        <f>E14-D14</f>
        <v>71.900000000000091</v>
      </c>
      <c r="G14" s="6">
        <f>E14/D14*100</f>
        <v>102.79766536964981</v>
      </c>
    </row>
    <row r="15" spans="1:7" ht="155.25" customHeight="1" x14ac:dyDescent="0.3">
      <c r="A15" s="79">
        <v>3</v>
      </c>
      <c r="B15" s="149" t="s">
        <v>7</v>
      </c>
      <c r="C15" s="150" t="s">
        <v>104</v>
      </c>
      <c r="D15" s="6">
        <v>600</v>
      </c>
      <c r="E15" s="6">
        <v>1026.7</v>
      </c>
      <c r="F15" s="6">
        <f>E15-D15</f>
        <v>426.70000000000005</v>
      </c>
      <c r="G15" s="6">
        <f>E15/D15*100</f>
        <v>171.11666666666667</v>
      </c>
    </row>
    <row r="16" spans="1:7" s="48" customFormat="1" ht="287.25" customHeight="1" x14ac:dyDescent="0.3">
      <c r="A16" s="258">
        <v>4</v>
      </c>
      <c r="B16" s="268" t="s">
        <v>59</v>
      </c>
      <c r="C16" s="269" t="s">
        <v>84</v>
      </c>
      <c r="D16" s="270" t="s">
        <v>128</v>
      </c>
      <c r="E16" s="271"/>
      <c r="F16" s="271"/>
      <c r="G16" s="273"/>
    </row>
    <row r="17" spans="1:7" s="48" customFormat="1" ht="3" customHeight="1" x14ac:dyDescent="0.3">
      <c r="A17" s="258"/>
      <c r="B17" s="268"/>
      <c r="C17" s="269"/>
      <c r="D17" s="270" t="s">
        <v>66</v>
      </c>
      <c r="E17" s="271"/>
      <c r="F17" s="271"/>
      <c r="G17" s="273"/>
    </row>
    <row r="18" spans="1:7" s="48" customFormat="1" ht="179.25" customHeight="1" x14ac:dyDescent="0.3">
      <c r="A18" s="79">
        <v>5</v>
      </c>
      <c r="B18" s="149" t="s">
        <v>119</v>
      </c>
      <c r="C18" s="8" t="s">
        <v>9</v>
      </c>
      <c r="D18" s="144">
        <v>500</v>
      </c>
      <c r="E18" s="145">
        <v>0</v>
      </c>
      <c r="F18" s="6">
        <f>E18-D18</f>
        <v>-500</v>
      </c>
      <c r="G18" s="6">
        <f>E18/D18*100</f>
        <v>0</v>
      </c>
    </row>
    <row r="19" spans="1:7" s="48" customFormat="1" ht="145.5" customHeight="1" x14ac:dyDescent="0.3">
      <c r="A19" s="79">
        <v>6</v>
      </c>
      <c r="B19" s="149" t="s">
        <v>8</v>
      </c>
      <c r="C19" s="8" t="s">
        <v>9</v>
      </c>
      <c r="D19" s="6">
        <v>1050</v>
      </c>
      <c r="E19" s="6">
        <v>2039.9</v>
      </c>
      <c r="F19" s="6">
        <f t="shared" ref="F19:F49" si="0">E19-D19</f>
        <v>989.90000000000009</v>
      </c>
      <c r="G19" s="6">
        <f t="shared" ref="G19:G49" si="1">E19/D19*100</f>
        <v>194.27619047619049</v>
      </c>
    </row>
    <row r="20" spans="1:7" ht="145.5" customHeight="1" x14ac:dyDescent="0.3">
      <c r="A20" s="53">
        <v>7</v>
      </c>
      <c r="B20" s="106" t="s">
        <v>10</v>
      </c>
      <c r="C20" s="146" t="s">
        <v>120</v>
      </c>
      <c r="D20" s="151">
        <v>2000</v>
      </c>
      <c r="E20" s="151">
        <v>5800</v>
      </c>
      <c r="F20" s="151">
        <f t="shared" si="0"/>
        <v>3800</v>
      </c>
      <c r="G20" s="151">
        <f t="shared" si="1"/>
        <v>290</v>
      </c>
    </row>
    <row r="21" spans="1:7" ht="137.25" customHeight="1" x14ac:dyDescent="0.3">
      <c r="A21" s="79">
        <v>8</v>
      </c>
      <c r="B21" s="149" t="s">
        <v>106</v>
      </c>
      <c r="C21" s="146" t="s">
        <v>120</v>
      </c>
      <c r="D21" s="6">
        <v>325</v>
      </c>
      <c r="E21" s="6">
        <v>375</v>
      </c>
      <c r="F21" s="6">
        <f t="shared" si="0"/>
        <v>50</v>
      </c>
      <c r="G21" s="6">
        <f t="shared" si="1"/>
        <v>115.38461538461537</v>
      </c>
    </row>
    <row r="22" spans="1:7" ht="138" customHeight="1" x14ac:dyDescent="0.3">
      <c r="A22" s="79">
        <v>9</v>
      </c>
      <c r="B22" s="149" t="s">
        <v>45</v>
      </c>
      <c r="C22" s="146" t="s">
        <v>120</v>
      </c>
      <c r="D22" s="6">
        <v>475</v>
      </c>
      <c r="E22" s="6">
        <v>562</v>
      </c>
      <c r="F22" s="6">
        <f t="shared" si="0"/>
        <v>87</v>
      </c>
      <c r="G22" s="6">
        <f t="shared" si="1"/>
        <v>118.31578947368422</v>
      </c>
    </row>
    <row r="23" spans="1:7" ht="148.69999999999999" customHeight="1" x14ac:dyDescent="0.3">
      <c r="A23" s="79">
        <v>10</v>
      </c>
      <c r="B23" s="93" t="s">
        <v>108</v>
      </c>
      <c r="C23" s="146" t="s">
        <v>120</v>
      </c>
      <c r="D23" s="6">
        <v>12000</v>
      </c>
      <c r="E23" s="6">
        <v>8738.7000000000007</v>
      </c>
      <c r="F23" s="6">
        <f t="shared" si="0"/>
        <v>-3261.2999999999993</v>
      </c>
      <c r="G23" s="6">
        <f t="shared" si="1"/>
        <v>72.822500000000005</v>
      </c>
    </row>
    <row r="24" spans="1:7" ht="75.75" customHeight="1" x14ac:dyDescent="0.3">
      <c r="A24" s="79">
        <v>11</v>
      </c>
      <c r="B24" s="93" t="s">
        <v>12</v>
      </c>
      <c r="C24" s="146" t="s">
        <v>120</v>
      </c>
      <c r="D24" s="6">
        <v>3500</v>
      </c>
      <c r="E24" s="6">
        <v>3737.2</v>
      </c>
      <c r="F24" s="6">
        <f t="shared" si="0"/>
        <v>237.19999999999982</v>
      </c>
      <c r="G24" s="6">
        <f t="shared" si="1"/>
        <v>106.77714285714286</v>
      </c>
    </row>
    <row r="25" spans="1:7" ht="135" customHeight="1" x14ac:dyDescent="0.3">
      <c r="A25" s="47">
        <v>12</v>
      </c>
      <c r="B25" s="149" t="s">
        <v>124</v>
      </c>
      <c r="C25" s="123" t="s">
        <v>110</v>
      </c>
      <c r="D25" s="6">
        <v>1300</v>
      </c>
      <c r="E25" s="6">
        <v>667</v>
      </c>
      <c r="F25" s="6">
        <f t="shared" si="0"/>
        <v>-633</v>
      </c>
      <c r="G25" s="6">
        <f t="shared" si="1"/>
        <v>51.307692307692307</v>
      </c>
    </row>
    <row r="26" spans="1:7" ht="150" customHeight="1" x14ac:dyDescent="0.3">
      <c r="A26" s="47">
        <v>13</v>
      </c>
      <c r="B26" s="149" t="s">
        <v>93</v>
      </c>
      <c r="C26" s="123" t="s">
        <v>110</v>
      </c>
      <c r="D26" s="6">
        <v>40</v>
      </c>
      <c r="E26" s="6">
        <v>203.7</v>
      </c>
      <c r="F26" s="6">
        <f t="shared" si="0"/>
        <v>163.69999999999999</v>
      </c>
      <c r="G26" s="6">
        <f t="shared" si="1"/>
        <v>509.24999999999994</v>
      </c>
    </row>
    <row r="27" spans="1:7" ht="93.75" customHeight="1" x14ac:dyDescent="0.3">
      <c r="A27" s="47">
        <v>14</v>
      </c>
      <c r="B27" s="93" t="s">
        <v>60</v>
      </c>
      <c r="C27" s="123" t="s">
        <v>111</v>
      </c>
      <c r="D27" s="6">
        <v>125</v>
      </c>
      <c r="E27" s="6">
        <v>303.60000000000002</v>
      </c>
      <c r="F27" s="6">
        <f t="shared" si="0"/>
        <v>178.60000000000002</v>
      </c>
      <c r="G27" s="6">
        <f t="shared" si="1"/>
        <v>242.88000000000002</v>
      </c>
    </row>
    <row r="28" spans="1:7" ht="135" customHeight="1" x14ac:dyDescent="0.3">
      <c r="A28" s="47">
        <v>15</v>
      </c>
      <c r="B28" s="93" t="s">
        <v>61</v>
      </c>
      <c r="C28" s="57" t="s">
        <v>62</v>
      </c>
      <c r="D28" s="6">
        <v>42.5</v>
      </c>
      <c r="E28" s="6">
        <v>237.7</v>
      </c>
      <c r="F28" s="6">
        <f t="shared" si="0"/>
        <v>195.2</v>
      </c>
      <c r="G28" s="6">
        <f t="shared" si="1"/>
        <v>559.29411764705878</v>
      </c>
    </row>
    <row r="29" spans="1:7" ht="27.75" customHeight="1" x14ac:dyDescent="0.3">
      <c r="A29" s="79"/>
      <c r="B29" s="98" t="s">
        <v>14</v>
      </c>
      <c r="C29" s="10"/>
      <c r="D29" s="11">
        <f>SUM(D13:D28)</f>
        <v>29277.5</v>
      </c>
      <c r="E29" s="11">
        <f>SUM(E13:E28)</f>
        <v>32201.5</v>
      </c>
      <c r="F29" s="11">
        <f t="shared" si="0"/>
        <v>2924</v>
      </c>
      <c r="G29" s="11">
        <f t="shared" si="1"/>
        <v>109.98719152933141</v>
      </c>
    </row>
    <row r="30" spans="1:7" ht="27.75" customHeight="1" x14ac:dyDescent="0.3">
      <c r="A30" s="53"/>
      <c r="B30" s="232" t="s">
        <v>15</v>
      </c>
      <c r="C30" s="233"/>
      <c r="D30" s="233"/>
      <c r="E30" s="50"/>
      <c r="F30" s="60"/>
      <c r="G30" s="60"/>
    </row>
    <row r="31" spans="1:7" ht="144.75" customHeight="1" x14ac:dyDescent="0.3">
      <c r="A31" s="79">
        <v>1</v>
      </c>
      <c r="B31" s="149" t="s">
        <v>112</v>
      </c>
      <c r="C31" s="150" t="s">
        <v>16</v>
      </c>
      <c r="D31" s="6">
        <v>3500</v>
      </c>
      <c r="E31" s="6">
        <v>2346.3000000000002</v>
      </c>
      <c r="F31" s="6">
        <f t="shared" si="0"/>
        <v>-1153.6999999999998</v>
      </c>
      <c r="G31" s="6">
        <f t="shared" si="1"/>
        <v>67.037142857142868</v>
      </c>
    </row>
    <row r="32" spans="1:7" ht="116.45" customHeight="1" x14ac:dyDescent="0.3">
      <c r="A32" s="79">
        <v>2</v>
      </c>
      <c r="B32" s="149" t="s">
        <v>97</v>
      </c>
      <c r="C32" s="123" t="s">
        <v>114</v>
      </c>
      <c r="D32" s="6">
        <v>800</v>
      </c>
      <c r="E32" s="60">
        <v>2001.7</v>
      </c>
      <c r="F32" s="6">
        <f t="shared" si="0"/>
        <v>1201.7</v>
      </c>
      <c r="G32" s="6">
        <f t="shared" si="1"/>
        <v>250.21250000000001</v>
      </c>
    </row>
    <row r="33" spans="1:7" ht="116.45" customHeight="1" x14ac:dyDescent="0.3">
      <c r="A33" s="79">
        <v>3</v>
      </c>
      <c r="B33" s="149" t="s">
        <v>113</v>
      </c>
      <c r="C33" s="123" t="s">
        <v>114</v>
      </c>
      <c r="D33" s="6">
        <v>75</v>
      </c>
      <c r="E33" s="60">
        <v>170.3</v>
      </c>
      <c r="F33" s="6">
        <f t="shared" si="0"/>
        <v>95.300000000000011</v>
      </c>
      <c r="G33" s="6">
        <f t="shared" si="1"/>
        <v>227.06666666666666</v>
      </c>
    </row>
    <row r="34" spans="1:7" ht="63.75" customHeight="1" x14ac:dyDescent="0.3">
      <c r="A34" s="79">
        <v>4</v>
      </c>
      <c r="B34" s="93" t="s">
        <v>19</v>
      </c>
      <c r="C34" s="97"/>
      <c r="D34" s="82">
        <f>D35+D36+D37+D40+D39</f>
        <v>2015</v>
      </c>
      <c r="E34" s="82">
        <f>E35+E36+E37+E40+E39</f>
        <v>3143.99</v>
      </c>
      <c r="F34" s="82">
        <f t="shared" si="0"/>
        <v>1128.9899999999998</v>
      </c>
      <c r="G34" s="82">
        <f t="shared" si="1"/>
        <v>156.02928039702232</v>
      </c>
    </row>
    <row r="35" spans="1:7" ht="43.5" customHeight="1" x14ac:dyDescent="0.3">
      <c r="A35" s="79"/>
      <c r="B35" s="14"/>
      <c r="C35" s="72" t="s">
        <v>20</v>
      </c>
      <c r="D35" s="83">
        <v>1610</v>
      </c>
      <c r="E35" s="84">
        <v>2358.5</v>
      </c>
      <c r="F35" s="84">
        <f t="shared" si="0"/>
        <v>748.5</v>
      </c>
      <c r="G35" s="84">
        <f t="shared" si="1"/>
        <v>146.49068322981367</v>
      </c>
    </row>
    <row r="36" spans="1:7" ht="59.25" customHeight="1" x14ac:dyDescent="0.3">
      <c r="A36" s="79"/>
      <c r="B36" s="14"/>
      <c r="C36" s="72" t="s">
        <v>21</v>
      </c>
      <c r="D36" s="83">
        <v>245</v>
      </c>
      <c r="E36" s="84">
        <v>386.49</v>
      </c>
      <c r="F36" s="84">
        <f t="shared" si="0"/>
        <v>141.49</v>
      </c>
      <c r="G36" s="84">
        <f t="shared" si="1"/>
        <v>157.75102040816327</v>
      </c>
    </row>
    <row r="37" spans="1:7" ht="41.25" hidden="1" customHeight="1" x14ac:dyDescent="0.3">
      <c r="A37" s="79"/>
      <c r="B37" s="14"/>
      <c r="C37" s="72" t="s">
        <v>22</v>
      </c>
      <c r="D37" s="83"/>
      <c r="E37" s="84"/>
      <c r="F37" s="84">
        <f t="shared" si="0"/>
        <v>0</v>
      </c>
      <c r="G37" s="84" t="e">
        <f t="shared" si="1"/>
        <v>#DIV/0!</v>
      </c>
    </row>
    <row r="38" spans="1:7" ht="42.75" hidden="1" customHeight="1" x14ac:dyDescent="0.3">
      <c r="A38" s="79"/>
      <c r="B38" s="14"/>
      <c r="C38" s="72"/>
      <c r="D38" s="83"/>
      <c r="E38" s="84"/>
      <c r="F38" s="84">
        <f t="shared" si="0"/>
        <v>0</v>
      </c>
      <c r="G38" s="84" t="e">
        <f t="shared" si="1"/>
        <v>#DIV/0!</v>
      </c>
    </row>
    <row r="39" spans="1:7" ht="42.75" customHeight="1" x14ac:dyDescent="0.3">
      <c r="A39" s="79"/>
      <c r="B39" s="14"/>
      <c r="C39" s="72" t="s">
        <v>22</v>
      </c>
      <c r="D39" s="83">
        <v>100</v>
      </c>
      <c r="E39" s="84">
        <v>172</v>
      </c>
      <c r="F39" s="84">
        <f t="shared" si="0"/>
        <v>72</v>
      </c>
      <c r="G39" s="84">
        <f t="shared" si="1"/>
        <v>172</v>
      </c>
    </row>
    <row r="40" spans="1:7" ht="42.75" customHeight="1" x14ac:dyDescent="0.3">
      <c r="A40" s="79"/>
      <c r="B40" s="14"/>
      <c r="C40" s="72" t="s">
        <v>23</v>
      </c>
      <c r="D40" s="83">
        <v>60</v>
      </c>
      <c r="E40" s="84">
        <v>227</v>
      </c>
      <c r="F40" s="84">
        <f t="shared" si="0"/>
        <v>167</v>
      </c>
      <c r="G40" s="84">
        <f t="shared" si="1"/>
        <v>378.33333333333331</v>
      </c>
    </row>
    <row r="41" spans="1:7" ht="32.25" customHeight="1" x14ac:dyDescent="0.3">
      <c r="A41" s="79">
        <v>5</v>
      </c>
      <c r="B41" s="14" t="s">
        <v>24</v>
      </c>
      <c r="C41" s="97"/>
      <c r="D41" s="82">
        <f>D42+D43+D44+D45+D48+D46+D47</f>
        <v>5293</v>
      </c>
      <c r="E41" s="82">
        <f>E42+E43+E44+E45+E48+E46+E47</f>
        <v>7600.5999999999995</v>
      </c>
      <c r="F41" s="82">
        <f t="shared" si="0"/>
        <v>2307.5999999999995</v>
      </c>
      <c r="G41" s="82">
        <f t="shared" si="1"/>
        <v>143.59720385414698</v>
      </c>
    </row>
    <row r="42" spans="1:7" ht="42" hidden="1" customHeight="1" x14ac:dyDescent="0.3">
      <c r="A42" s="79"/>
      <c r="B42" s="93"/>
      <c r="C42" s="72"/>
      <c r="D42" s="83"/>
      <c r="E42" s="84"/>
      <c r="F42" s="84">
        <f t="shared" si="0"/>
        <v>0</v>
      </c>
      <c r="G42" s="84" t="e">
        <f t="shared" si="1"/>
        <v>#DIV/0!</v>
      </c>
    </row>
    <row r="43" spans="1:7" ht="60" hidden="1" customHeight="1" x14ac:dyDescent="0.3">
      <c r="A43" s="79"/>
      <c r="B43" s="93"/>
      <c r="C43" s="72"/>
      <c r="D43" s="83"/>
      <c r="E43" s="84"/>
      <c r="F43" s="84">
        <f t="shared" si="0"/>
        <v>0</v>
      </c>
      <c r="G43" s="84" t="e">
        <f t="shared" si="1"/>
        <v>#DIV/0!</v>
      </c>
    </row>
    <row r="44" spans="1:7" ht="35.450000000000003" customHeight="1" x14ac:dyDescent="0.3">
      <c r="A44" s="79"/>
      <c r="B44" s="93"/>
      <c r="C44" s="72" t="s">
        <v>25</v>
      </c>
      <c r="D44" s="83">
        <v>4500</v>
      </c>
      <c r="E44" s="84">
        <v>6273.4</v>
      </c>
      <c r="F44" s="84">
        <f t="shared" si="0"/>
        <v>1773.3999999999996</v>
      </c>
      <c r="G44" s="84">
        <f t="shared" si="1"/>
        <v>139.40888888888887</v>
      </c>
    </row>
    <row r="45" spans="1:7" ht="39" customHeight="1" x14ac:dyDescent="0.3">
      <c r="A45" s="79"/>
      <c r="B45" s="93"/>
      <c r="C45" s="72" t="s">
        <v>22</v>
      </c>
      <c r="D45" s="83">
        <v>500</v>
      </c>
      <c r="E45" s="84">
        <v>631</v>
      </c>
      <c r="F45" s="84">
        <f t="shared" si="0"/>
        <v>131</v>
      </c>
      <c r="G45" s="84">
        <f t="shared" si="1"/>
        <v>126.2</v>
      </c>
    </row>
    <row r="46" spans="1:7" ht="71.45" hidden="1" customHeight="1" x14ac:dyDescent="0.3">
      <c r="A46" s="79"/>
      <c r="B46" s="93"/>
      <c r="C46" s="72"/>
      <c r="D46" s="83"/>
      <c r="E46" s="84"/>
      <c r="F46" s="84">
        <f t="shared" si="0"/>
        <v>0</v>
      </c>
      <c r="G46" s="84" t="e">
        <f t="shared" si="1"/>
        <v>#DIV/0!</v>
      </c>
    </row>
    <row r="47" spans="1:7" ht="71.25" hidden="1" customHeight="1" x14ac:dyDescent="0.3">
      <c r="A47" s="79"/>
      <c r="B47" s="93"/>
      <c r="C47" s="72" t="s">
        <v>21</v>
      </c>
      <c r="D47" s="83"/>
      <c r="E47" s="84"/>
      <c r="F47" s="84">
        <f t="shared" si="0"/>
        <v>0</v>
      </c>
      <c r="G47" s="84" t="e">
        <f t="shared" si="1"/>
        <v>#DIV/0!</v>
      </c>
    </row>
    <row r="48" spans="1:7" ht="71.25" customHeight="1" x14ac:dyDescent="0.3">
      <c r="A48" s="79"/>
      <c r="B48" s="93"/>
      <c r="C48" s="72" t="s">
        <v>21</v>
      </c>
      <c r="D48" s="83">
        <v>293</v>
      </c>
      <c r="E48" s="84">
        <v>696.2</v>
      </c>
      <c r="F48" s="84">
        <f t="shared" si="0"/>
        <v>403.20000000000005</v>
      </c>
      <c r="G48" s="84">
        <f t="shared" si="1"/>
        <v>237.61092150170651</v>
      </c>
    </row>
    <row r="49" spans="1:16" ht="39.75" customHeight="1" x14ac:dyDescent="0.3">
      <c r="A49" s="79"/>
      <c r="B49" s="18" t="s">
        <v>27</v>
      </c>
      <c r="C49" s="19"/>
      <c r="D49" s="20">
        <f>D30+D31+D32+D34+D41</f>
        <v>11608</v>
      </c>
      <c r="E49" s="20">
        <f>E30+E31+E32+E34+E41</f>
        <v>15092.59</v>
      </c>
      <c r="F49" s="20">
        <f t="shared" si="0"/>
        <v>3484.59</v>
      </c>
      <c r="G49" s="20">
        <f t="shared" si="1"/>
        <v>130.01886629910408</v>
      </c>
    </row>
    <row r="50" spans="1:16" ht="40.700000000000003" customHeight="1" x14ac:dyDescent="0.3">
      <c r="A50" s="21"/>
      <c r="B50" s="257" t="s">
        <v>28</v>
      </c>
      <c r="C50" s="257"/>
      <c r="D50" s="257"/>
      <c r="E50" s="257"/>
      <c r="F50" s="257"/>
      <c r="G50" s="257"/>
    </row>
    <row r="51" spans="1:16" ht="44.25" customHeight="1" x14ac:dyDescent="0.3">
      <c r="A51" s="79">
        <v>1</v>
      </c>
      <c r="B51" s="22" t="s">
        <v>29</v>
      </c>
      <c r="C51" s="59"/>
      <c r="D51" s="82">
        <f>D52+D53+D55</f>
        <v>344.3</v>
      </c>
      <c r="E51" s="82">
        <f>E52+E53+E55+E56</f>
        <v>715.24</v>
      </c>
      <c r="F51" s="82">
        <f>E51-D51</f>
        <v>370.94</v>
      </c>
      <c r="G51" s="82">
        <f>E51/D51*100</f>
        <v>207.73743828056928</v>
      </c>
    </row>
    <row r="52" spans="1:16" ht="38.25" hidden="1" customHeight="1" x14ac:dyDescent="0.3">
      <c r="A52" s="59"/>
      <c r="B52" s="98"/>
      <c r="C52" s="72"/>
      <c r="D52" s="83"/>
      <c r="E52" s="83"/>
      <c r="F52" s="82"/>
      <c r="G52" s="82"/>
    </row>
    <row r="53" spans="1:16" ht="45.75" customHeight="1" x14ac:dyDescent="0.3">
      <c r="A53" s="59"/>
      <c r="B53" s="98"/>
      <c r="C53" s="72" t="s">
        <v>22</v>
      </c>
      <c r="D53" s="83">
        <v>150</v>
      </c>
      <c r="E53" s="83">
        <v>154</v>
      </c>
      <c r="F53" s="82">
        <f t="shared" ref="F53:F81" si="2">E53-D53</f>
        <v>4</v>
      </c>
      <c r="G53" s="82">
        <f t="shared" ref="G53:G81" si="3">E53/D53*100</f>
        <v>102.66666666666666</v>
      </c>
    </row>
    <row r="54" spans="1:16" ht="39.75" hidden="1" customHeight="1" x14ac:dyDescent="0.3">
      <c r="A54" s="59"/>
      <c r="B54" s="98"/>
      <c r="C54" s="72"/>
      <c r="D54" s="83"/>
      <c r="E54" s="83"/>
      <c r="F54" s="82">
        <f t="shared" si="2"/>
        <v>0</v>
      </c>
      <c r="G54" s="82" t="e">
        <f t="shared" si="3"/>
        <v>#DIV/0!</v>
      </c>
    </row>
    <row r="55" spans="1:16" ht="66.75" customHeight="1" x14ac:dyDescent="0.3">
      <c r="A55" s="59"/>
      <c r="B55" s="98"/>
      <c r="C55" s="72" t="s">
        <v>30</v>
      </c>
      <c r="D55" s="83">
        <v>194.3</v>
      </c>
      <c r="E55" s="84">
        <v>561.24</v>
      </c>
      <c r="F55" s="82">
        <f t="shared" si="2"/>
        <v>366.94</v>
      </c>
      <c r="G55" s="82">
        <f t="shared" si="3"/>
        <v>288.85229027277404</v>
      </c>
    </row>
    <row r="56" spans="1:16" ht="54.75" hidden="1" customHeight="1" x14ac:dyDescent="0.3">
      <c r="A56" s="59"/>
      <c r="B56" s="98"/>
      <c r="C56" s="72"/>
      <c r="D56" s="83"/>
      <c r="E56" s="83"/>
      <c r="F56" s="82"/>
      <c r="G56" s="82"/>
    </row>
    <row r="57" spans="1:16" ht="53.45" customHeight="1" x14ac:dyDescent="0.3">
      <c r="A57" s="74">
        <v>2</v>
      </c>
      <c r="B57" s="93" t="s">
        <v>31</v>
      </c>
      <c r="C57" s="59"/>
      <c r="D57" s="20">
        <f>D58+D60+D62</f>
        <v>1049.0999999999999</v>
      </c>
      <c r="E57" s="20">
        <f>E58+E60+E62</f>
        <v>1073.5</v>
      </c>
      <c r="F57" s="82">
        <f t="shared" si="2"/>
        <v>24.400000000000091</v>
      </c>
      <c r="G57" s="82">
        <f t="shared" si="3"/>
        <v>102.32580306929751</v>
      </c>
    </row>
    <row r="58" spans="1:16" ht="79.5" customHeight="1" x14ac:dyDescent="0.3">
      <c r="A58" s="74" t="s">
        <v>32</v>
      </c>
      <c r="B58" s="93" t="s">
        <v>42</v>
      </c>
      <c r="C58" s="72" t="s">
        <v>33</v>
      </c>
      <c r="D58" s="83">
        <v>960.3</v>
      </c>
      <c r="E58" s="84">
        <v>987.9</v>
      </c>
      <c r="F58" s="82">
        <f t="shared" si="2"/>
        <v>27.600000000000023</v>
      </c>
      <c r="G58" s="82">
        <f t="shared" si="3"/>
        <v>102.874101843174</v>
      </c>
      <c r="H58" s="48"/>
      <c r="I58" s="48"/>
      <c r="J58" s="48"/>
      <c r="K58" s="48"/>
      <c r="L58" s="48"/>
      <c r="M58" s="48"/>
      <c r="N58" s="48"/>
      <c r="O58" s="48"/>
      <c r="P58" s="48"/>
    </row>
    <row r="59" spans="1:16" ht="36.75" hidden="1" customHeight="1" x14ac:dyDescent="0.3">
      <c r="A59" s="74" t="s">
        <v>32</v>
      </c>
      <c r="B59" s="93" t="s">
        <v>42</v>
      </c>
      <c r="C59" s="72" t="s">
        <v>33</v>
      </c>
      <c r="D59" s="83">
        <v>362.4</v>
      </c>
      <c r="E59" s="84">
        <v>362.4</v>
      </c>
      <c r="F59" s="82">
        <f t="shared" si="2"/>
        <v>0</v>
      </c>
      <c r="G59" s="82">
        <f t="shared" si="3"/>
        <v>100</v>
      </c>
      <c r="H59" s="48"/>
      <c r="I59" s="48"/>
      <c r="J59" s="48"/>
      <c r="K59" s="48"/>
      <c r="L59" s="48"/>
      <c r="M59" s="48"/>
      <c r="N59" s="48"/>
      <c r="O59" s="48"/>
      <c r="P59" s="48"/>
    </row>
    <row r="60" spans="1:16" ht="196.5" customHeight="1" x14ac:dyDescent="0.3">
      <c r="A60" s="74" t="s">
        <v>35</v>
      </c>
      <c r="B60" s="70" t="s">
        <v>67</v>
      </c>
      <c r="C60" s="72" t="s">
        <v>33</v>
      </c>
      <c r="D60" s="83">
        <v>88.8</v>
      </c>
      <c r="E60" s="83">
        <v>85.6</v>
      </c>
      <c r="F60" s="82">
        <f t="shared" si="2"/>
        <v>-3.2000000000000028</v>
      </c>
      <c r="G60" s="82">
        <f t="shared" si="3"/>
        <v>96.396396396396383</v>
      </c>
      <c r="H60" s="51"/>
      <c r="I60" s="51"/>
      <c r="J60" s="51"/>
      <c r="K60" s="48"/>
      <c r="L60" s="48"/>
      <c r="M60" s="48"/>
      <c r="N60" s="48"/>
      <c r="O60" s="48"/>
      <c r="P60" s="48"/>
    </row>
    <row r="61" spans="1:16" ht="36" hidden="1" customHeight="1" x14ac:dyDescent="0.3">
      <c r="A61" s="74" t="s">
        <v>32</v>
      </c>
      <c r="B61" s="98"/>
      <c r="C61" s="72"/>
      <c r="D61" s="83"/>
      <c r="E61" s="84"/>
      <c r="F61" s="82">
        <f t="shared" si="2"/>
        <v>0</v>
      </c>
      <c r="G61" s="82" t="e">
        <f t="shared" si="3"/>
        <v>#DIV/0!</v>
      </c>
      <c r="H61" s="48"/>
      <c r="I61" s="48"/>
      <c r="J61" s="48"/>
      <c r="K61" s="48"/>
      <c r="L61" s="48"/>
      <c r="M61" s="48"/>
      <c r="N61" s="48"/>
      <c r="O61" s="48"/>
      <c r="P61" s="48"/>
    </row>
    <row r="62" spans="1:16" ht="51.75" hidden="1" customHeight="1" x14ac:dyDescent="0.3">
      <c r="A62" s="74"/>
      <c r="B62" s="93"/>
      <c r="C62" s="72"/>
      <c r="D62" s="83"/>
      <c r="E62" s="83"/>
      <c r="F62" s="82"/>
      <c r="G62" s="82"/>
      <c r="H62" s="35"/>
      <c r="I62" s="35"/>
      <c r="J62" s="35"/>
      <c r="K62" s="48"/>
      <c r="L62" s="48"/>
      <c r="M62" s="48"/>
      <c r="N62" s="48"/>
      <c r="O62" s="48"/>
      <c r="P62" s="48"/>
    </row>
    <row r="63" spans="1:16" ht="42" hidden="1" customHeight="1" x14ac:dyDescent="0.3">
      <c r="A63" s="74" t="s">
        <v>32</v>
      </c>
      <c r="B63" s="93"/>
      <c r="C63" s="72"/>
      <c r="D63" s="83"/>
      <c r="E63" s="84"/>
      <c r="F63" s="82">
        <f t="shared" si="2"/>
        <v>0</v>
      </c>
      <c r="G63" s="82" t="e">
        <f t="shared" si="3"/>
        <v>#DIV/0!</v>
      </c>
      <c r="H63" s="48"/>
      <c r="I63" s="48"/>
      <c r="J63" s="48"/>
      <c r="K63" s="48"/>
      <c r="L63" s="48"/>
      <c r="M63" s="48"/>
      <c r="N63" s="48"/>
      <c r="O63" s="48"/>
      <c r="P63" s="48"/>
    </row>
    <row r="64" spans="1:16" ht="45.75" hidden="1" customHeight="1" x14ac:dyDescent="0.3">
      <c r="A64" s="74" t="s">
        <v>32</v>
      </c>
      <c r="B64" s="98"/>
      <c r="C64" s="72"/>
      <c r="D64" s="83"/>
      <c r="E64" s="84"/>
      <c r="F64" s="82">
        <f t="shared" si="2"/>
        <v>0</v>
      </c>
      <c r="G64" s="82" t="e">
        <f t="shared" si="3"/>
        <v>#DIV/0!</v>
      </c>
      <c r="H64" s="48"/>
      <c r="I64" s="48"/>
      <c r="J64" s="48"/>
      <c r="K64" s="48"/>
      <c r="L64" s="48"/>
      <c r="M64" s="48"/>
      <c r="N64" s="48"/>
      <c r="O64" s="48"/>
      <c r="P64" s="48"/>
    </row>
    <row r="65" spans="1:16" ht="89.25" hidden="1" customHeight="1" x14ac:dyDescent="0.3">
      <c r="A65" s="74" t="s">
        <v>32</v>
      </c>
      <c r="B65" s="98"/>
      <c r="C65" s="72"/>
      <c r="D65" s="83"/>
      <c r="E65" s="84"/>
      <c r="F65" s="82">
        <f t="shared" si="2"/>
        <v>0</v>
      </c>
      <c r="G65" s="82" t="e">
        <f t="shared" si="3"/>
        <v>#DIV/0!</v>
      </c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81.75" hidden="1" customHeight="1" x14ac:dyDescent="0.3">
      <c r="A66" s="74" t="s">
        <v>32</v>
      </c>
      <c r="B66" s="93"/>
      <c r="C66" s="72"/>
      <c r="D66" s="20"/>
      <c r="E66" s="82"/>
      <c r="F66" s="82">
        <f t="shared" si="2"/>
        <v>0</v>
      </c>
      <c r="G66" s="82" t="e">
        <f t="shared" si="3"/>
        <v>#DIV/0!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ht="56.25" hidden="1" customHeight="1" x14ac:dyDescent="0.3">
      <c r="A67" s="74" t="s">
        <v>32</v>
      </c>
      <c r="B67" s="93"/>
      <c r="D67" s="20"/>
      <c r="E67" s="20"/>
      <c r="F67" s="82">
        <f t="shared" si="2"/>
        <v>0</v>
      </c>
      <c r="G67" s="82" t="e">
        <f t="shared" si="3"/>
        <v>#DIV/0!</v>
      </c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42" hidden="1" customHeight="1" x14ac:dyDescent="0.3">
      <c r="A68" s="74" t="s">
        <v>32</v>
      </c>
      <c r="B68" s="93"/>
      <c r="C68" s="97"/>
      <c r="D68" s="83"/>
      <c r="E68" s="83"/>
      <c r="F68" s="82">
        <f t="shared" si="2"/>
        <v>0</v>
      </c>
      <c r="G68" s="82" t="e">
        <f t="shared" si="3"/>
        <v>#DIV/0!</v>
      </c>
      <c r="H68" s="48"/>
      <c r="I68" s="48"/>
      <c r="J68" s="48"/>
      <c r="K68" s="48"/>
      <c r="L68" s="48"/>
      <c r="M68" s="48"/>
      <c r="N68" s="48"/>
      <c r="O68" s="48"/>
      <c r="P68" s="48"/>
    </row>
    <row r="69" spans="1:16" ht="101.25" hidden="1" customHeight="1" x14ac:dyDescent="0.3">
      <c r="A69" s="74" t="s">
        <v>32</v>
      </c>
      <c r="B69" s="93"/>
      <c r="C69" s="72"/>
      <c r="D69" s="83"/>
      <c r="E69" s="83"/>
      <c r="F69" s="82">
        <f t="shared" si="2"/>
        <v>0</v>
      </c>
      <c r="G69" s="82" t="e">
        <f t="shared" si="3"/>
        <v>#DIV/0!</v>
      </c>
      <c r="H69" s="48"/>
      <c r="I69" s="48"/>
      <c r="J69" s="48"/>
      <c r="K69" s="48"/>
      <c r="L69" s="48"/>
      <c r="M69" s="48"/>
      <c r="N69" s="48"/>
      <c r="O69" s="48"/>
      <c r="P69" s="48"/>
    </row>
    <row r="70" spans="1:16" ht="117.75" hidden="1" customHeight="1" x14ac:dyDescent="0.3">
      <c r="A70" s="74" t="s">
        <v>35</v>
      </c>
      <c r="B70" s="70" t="s">
        <v>67</v>
      </c>
      <c r="C70" s="72" t="s">
        <v>33</v>
      </c>
      <c r="D70" s="83">
        <v>115</v>
      </c>
      <c r="E70" s="83">
        <v>38</v>
      </c>
      <c r="F70" s="82">
        <f t="shared" si="2"/>
        <v>-77</v>
      </c>
      <c r="G70" s="82">
        <f t="shared" si="3"/>
        <v>33.043478260869563</v>
      </c>
      <c r="H70" s="48"/>
      <c r="I70" s="48"/>
      <c r="J70" s="48"/>
      <c r="K70" s="48"/>
      <c r="L70" s="48"/>
      <c r="M70" s="48"/>
      <c r="N70" s="48"/>
      <c r="O70" s="48"/>
      <c r="P70" s="48"/>
    </row>
    <row r="71" spans="1:16" ht="72" hidden="1" customHeight="1" x14ac:dyDescent="0.3">
      <c r="A71" s="74" t="s">
        <v>63</v>
      </c>
      <c r="B71" s="93" t="s">
        <v>68</v>
      </c>
      <c r="C71" s="72" t="s">
        <v>26</v>
      </c>
      <c r="D71" s="83">
        <v>145.4</v>
      </c>
      <c r="E71" s="83">
        <v>149.30000000000001</v>
      </c>
      <c r="F71" s="82">
        <f t="shared" si="2"/>
        <v>3.9000000000000057</v>
      </c>
      <c r="G71" s="82">
        <f t="shared" si="3"/>
        <v>102.68225584594224</v>
      </c>
      <c r="H71" s="48"/>
      <c r="I71" s="48"/>
      <c r="J71" s="48"/>
      <c r="K71" s="48"/>
      <c r="L71" s="48"/>
      <c r="M71" s="48"/>
      <c r="N71" s="48"/>
      <c r="O71" s="48"/>
      <c r="P71" s="48"/>
    </row>
    <row r="72" spans="1:16" ht="55.5" hidden="1" customHeight="1" x14ac:dyDescent="0.3">
      <c r="A72" s="79">
        <v>3</v>
      </c>
      <c r="B72" s="93" t="s">
        <v>36</v>
      </c>
      <c r="C72" s="97"/>
      <c r="D72" s="82">
        <f>D76+D77</f>
        <v>2300</v>
      </c>
      <c r="E72" s="82">
        <f>E76+E77</f>
        <v>2305.6</v>
      </c>
      <c r="F72" s="82">
        <f t="shared" si="2"/>
        <v>5.5999999999999091</v>
      </c>
      <c r="G72" s="82">
        <f t="shared" si="3"/>
        <v>100.24347826086957</v>
      </c>
      <c r="H72" s="48"/>
      <c r="I72" s="48"/>
      <c r="J72" s="48"/>
      <c r="K72" s="48"/>
      <c r="L72" s="48"/>
      <c r="M72" s="48"/>
      <c r="N72" s="48"/>
      <c r="O72" s="48"/>
      <c r="P72" s="48"/>
    </row>
    <row r="73" spans="1:16" ht="114.75" customHeight="1" x14ac:dyDescent="0.3">
      <c r="A73" s="79">
        <v>3</v>
      </c>
      <c r="B73" s="93" t="s">
        <v>36</v>
      </c>
      <c r="C73" s="97"/>
      <c r="D73" s="82">
        <f>D74+D79</f>
        <v>2220</v>
      </c>
      <c r="E73" s="82">
        <f>E74+E79</f>
        <v>4025.3</v>
      </c>
      <c r="F73" s="82">
        <f t="shared" si="2"/>
        <v>1805.3000000000002</v>
      </c>
      <c r="G73" s="82">
        <f t="shared" si="3"/>
        <v>181.31981981981983</v>
      </c>
      <c r="H73" s="48"/>
      <c r="I73" s="48"/>
      <c r="J73" s="48"/>
      <c r="K73" s="48"/>
      <c r="L73" s="48"/>
      <c r="M73" s="48"/>
      <c r="N73" s="48"/>
      <c r="O73" s="48"/>
      <c r="P73" s="48"/>
    </row>
    <row r="74" spans="1:16" ht="43.5" customHeight="1" x14ac:dyDescent="0.3">
      <c r="A74" s="79"/>
      <c r="B74" s="93"/>
      <c r="C74" s="97" t="s">
        <v>20</v>
      </c>
      <c r="D74" s="83">
        <v>1870</v>
      </c>
      <c r="E74" s="83">
        <v>3585.3</v>
      </c>
      <c r="F74" s="84">
        <f t="shared" si="2"/>
        <v>1715.3000000000002</v>
      </c>
      <c r="G74" s="84">
        <f t="shared" si="3"/>
        <v>191.72727272727275</v>
      </c>
      <c r="H74" s="52"/>
      <c r="I74" s="52"/>
      <c r="J74" s="35"/>
      <c r="K74" s="48"/>
      <c r="L74" s="48"/>
      <c r="M74" s="48"/>
      <c r="N74" s="48"/>
      <c r="O74" s="48"/>
      <c r="P74" s="48"/>
    </row>
    <row r="75" spans="1:16" ht="108" hidden="1" customHeight="1" x14ac:dyDescent="0.3">
      <c r="A75" s="79"/>
      <c r="B75" s="93"/>
      <c r="C75" s="97"/>
      <c r="D75" s="83"/>
      <c r="E75" s="83"/>
      <c r="F75" s="84">
        <f t="shared" si="2"/>
        <v>0</v>
      </c>
      <c r="G75" s="84" t="e">
        <f t="shared" si="3"/>
        <v>#DIV/0!</v>
      </c>
    </row>
    <row r="76" spans="1:16" ht="58.7" hidden="1" customHeight="1" x14ac:dyDescent="0.3">
      <c r="A76" s="79"/>
      <c r="B76" s="93"/>
      <c r="C76" s="97" t="s">
        <v>44</v>
      </c>
      <c r="D76" s="83"/>
      <c r="E76" s="83"/>
      <c r="F76" s="84">
        <f t="shared" si="2"/>
        <v>0</v>
      </c>
      <c r="G76" s="84" t="e">
        <f t="shared" si="3"/>
        <v>#DIV/0!</v>
      </c>
    </row>
    <row r="77" spans="1:16" ht="49.7" hidden="1" customHeight="1" x14ac:dyDescent="0.3">
      <c r="A77" s="79"/>
      <c r="B77" s="93"/>
      <c r="C77" s="97" t="s">
        <v>20</v>
      </c>
      <c r="D77" s="83">
        <v>2300</v>
      </c>
      <c r="E77" s="83">
        <v>2305.6</v>
      </c>
      <c r="F77" s="84">
        <f t="shared" si="2"/>
        <v>5.5999999999999091</v>
      </c>
      <c r="G77" s="84">
        <f t="shared" si="3"/>
        <v>100.24347826086957</v>
      </c>
    </row>
    <row r="78" spans="1:16" ht="42" hidden="1" customHeight="1" x14ac:dyDescent="0.3">
      <c r="A78" s="79">
        <v>6</v>
      </c>
      <c r="B78" s="93" t="s">
        <v>38</v>
      </c>
      <c r="C78" s="72" t="s">
        <v>39</v>
      </c>
      <c r="D78" s="83"/>
      <c r="E78" s="83"/>
      <c r="F78" s="84">
        <f t="shared" si="2"/>
        <v>0</v>
      </c>
      <c r="G78" s="84" t="e">
        <f t="shared" si="3"/>
        <v>#DIV/0!</v>
      </c>
    </row>
    <row r="79" spans="1:16" ht="42" customHeight="1" x14ac:dyDescent="0.3">
      <c r="A79" s="79"/>
      <c r="B79" s="148"/>
      <c r="C79" s="72" t="s">
        <v>22</v>
      </c>
      <c r="D79" s="83">
        <v>350</v>
      </c>
      <c r="E79" s="83">
        <v>440</v>
      </c>
      <c r="F79" s="84">
        <f t="shared" si="2"/>
        <v>90</v>
      </c>
      <c r="G79" s="84">
        <f t="shared" si="3"/>
        <v>125.71428571428571</v>
      </c>
    </row>
    <row r="80" spans="1:16" ht="277.5" customHeight="1" x14ac:dyDescent="0.3">
      <c r="A80" s="79">
        <v>4</v>
      </c>
      <c r="B80" s="93" t="s">
        <v>38</v>
      </c>
      <c r="C80" s="72" t="s">
        <v>39</v>
      </c>
      <c r="D80" s="20">
        <v>1000</v>
      </c>
      <c r="E80" s="20">
        <v>3433.8</v>
      </c>
      <c r="F80" s="82">
        <f t="shared" si="2"/>
        <v>2433.8000000000002</v>
      </c>
      <c r="G80" s="82">
        <f t="shared" si="3"/>
        <v>343.38</v>
      </c>
    </row>
    <row r="81" spans="1:7" ht="36.75" customHeight="1" x14ac:dyDescent="0.3">
      <c r="A81" s="59"/>
      <c r="B81" s="30" t="s">
        <v>40</v>
      </c>
      <c r="C81" s="72"/>
      <c r="D81" s="20">
        <f>D51+D57+D73+D80</f>
        <v>4613.3999999999996</v>
      </c>
      <c r="E81" s="20">
        <f>E51+E57+E73+E80</f>
        <v>9247.84</v>
      </c>
      <c r="F81" s="82">
        <f t="shared" si="2"/>
        <v>4634.4400000000005</v>
      </c>
      <c r="G81" s="82">
        <f t="shared" si="3"/>
        <v>200.45606277365934</v>
      </c>
    </row>
    <row r="82" spans="1:7" ht="47.25" hidden="1" customHeight="1" x14ac:dyDescent="0.3">
      <c r="A82" s="31"/>
      <c r="B82" s="235"/>
      <c r="C82" s="235"/>
      <c r="D82" s="235"/>
    </row>
    <row r="83" spans="1:7" ht="112.7" hidden="1" customHeight="1" x14ac:dyDescent="0.3">
      <c r="A83" s="32"/>
      <c r="B83" s="33"/>
      <c r="C83" s="34"/>
      <c r="D83" s="35"/>
    </row>
    <row r="84" spans="1:7" ht="115.5" hidden="1" customHeight="1" x14ac:dyDescent="0.3">
      <c r="A84" s="32"/>
      <c r="B84" s="33"/>
      <c r="C84" s="34"/>
      <c r="D84" s="35"/>
    </row>
    <row r="85" spans="1:7" ht="113.25" hidden="1" customHeight="1" x14ac:dyDescent="0.3">
      <c r="A85" s="32"/>
      <c r="B85" s="33"/>
      <c r="C85" s="36"/>
      <c r="D85" s="95"/>
    </row>
    <row r="86" spans="1:7" ht="115.5" hidden="1" customHeight="1" x14ac:dyDescent="0.3">
      <c r="A86" s="32"/>
      <c r="B86" s="33"/>
      <c r="C86" s="36"/>
      <c r="D86" s="95"/>
    </row>
    <row r="87" spans="1:7" ht="115.5" hidden="1" customHeight="1" x14ac:dyDescent="0.3">
      <c r="A87" s="32"/>
      <c r="B87" s="33"/>
      <c r="C87" s="36"/>
      <c r="D87" s="95"/>
    </row>
    <row r="88" spans="1:7" ht="250.5" hidden="1" customHeight="1" x14ac:dyDescent="0.3">
      <c r="A88" s="32"/>
      <c r="B88" s="33"/>
      <c r="C88" s="36"/>
      <c r="D88" s="95"/>
    </row>
    <row r="89" spans="1:7" ht="73.5" hidden="1" customHeight="1" x14ac:dyDescent="0.3">
      <c r="A89" s="32"/>
      <c r="B89" s="33"/>
      <c r="C89" s="36"/>
      <c r="D89" s="95"/>
    </row>
    <row r="90" spans="1:7" ht="154.5" hidden="1" customHeight="1" x14ac:dyDescent="0.3">
      <c r="A90" s="32"/>
      <c r="B90" s="33"/>
      <c r="C90" s="36"/>
      <c r="D90" s="95"/>
    </row>
    <row r="91" spans="1:7" ht="134.44999999999999" hidden="1" customHeight="1" x14ac:dyDescent="0.3">
      <c r="A91" s="32"/>
      <c r="B91" s="33"/>
      <c r="C91" s="36"/>
      <c r="D91" s="95"/>
    </row>
    <row r="92" spans="1:7" ht="97.5" hidden="1" customHeight="1" x14ac:dyDescent="0.3">
      <c r="A92" s="32"/>
      <c r="B92" s="33"/>
      <c r="C92" s="36"/>
      <c r="D92" s="31"/>
    </row>
    <row r="93" spans="1:7" ht="129" hidden="1" customHeight="1" x14ac:dyDescent="0.3">
      <c r="A93" s="53"/>
      <c r="B93" s="38"/>
      <c r="C93" s="39"/>
      <c r="D93" s="40"/>
    </row>
    <row r="94" spans="1:7" ht="141" hidden="1" customHeight="1" x14ac:dyDescent="0.3">
      <c r="A94" s="79"/>
      <c r="B94" s="38"/>
      <c r="C94" s="41"/>
      <c r="D94" s="59"/>
    </row>
    <row r="95" spans="1:7" ht="29.25" customHeight="1" x14ac:dyDescent="0.3">
      <c r="A95" s="42"/>
      <c r="B95" s="42"/>
      <c r="C95" s="43"/>
      <c r="D95" s="44"/>
    </row>
    <row r="96" spans="1:7" ht="36" customHeight="1" x14ac:dyDescent="0.3">
      <c r="B96" s="236" t="s">
        <v>70</v>
      </c>
      <c r="C96" s="237"/>
      <c r="D96" s="237"/>
      <c r="E96" s="237"/>
      <c r="F96" s="237"/>
      <c r="G96" s="237"/>
    </row>
    <row r="97" spans="2:2" x14ac:dyDescent="0.3">
      <c r="B97" s="2" t="s">
        <v>41</v>
      </c>
    </row>
  </sheetData>
  <mergeCells count="18">
    <mergeCell ref="B30:D30"/>
    <mergeCell ref="B50:G50"/>
    <mergeCell ref="B82:D82"/>
    <mergeCell ref="B96:G96"/>
    <mergeCell ref="B12:D12"/>
    <mergeCell ref="A16:A17"/>
    <mergeCell ref="B16:B17"/>
    <mergeCell ref="C16:C17"/>
    <mergeCell ref="D16:G16"/>
    <mergeCell ref="D17:G17"/>
    <mergeCell ref="A5:G5"/>
    <mergeCell ref="A8:A10"/>
    <mergeCell ref="B8:B10"/>
    <mergeCell ref="C8:C10"/>
    <mergeCell ref="D8:D10"/>
    <mergeCell ref="E8:E10"/>
    <mergeCell ref="F8:F10"/>
    <mergeCell ref="G8:G10"/>
  </mergeCells>
  <pageMargins left="0.59" right="0.18" top="0.42" bottom="0.17" header="0.22" footer="0.2800000000000000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6"/>
  <sheetViews>
    <sheetView topLeftCell="A57" zoomScale="75" zoomScaleNormal="70" zoomScaleSheetLayoutView="75" workbookViewId="0">
      <selection activeCell="B18" sqref="B18"/>
    </sheetView>
  </sheetViews>
  <sheetFormatPr defaultColWidth="8.85546875" defaultRowHeight="18.75" x14ac:dyDescent="0.3"/>
  <cols>
    <col min="1" max="1" width="6.140625" style="1" customWidth="1"/>
    <col min="2" max="2" width="41.85546875" style="2" customWidth="1"/>
    <col min="3" max="3" width="38.28515625" style="2" customWidth="1"/>
    <col min="4" max="4" width="21.5703125" style="2" customWidth="1"/>
    <col min="5" max="5" width="21.140625" style="2" customWidth="1"/>
    <col min="6" max="6" width="19.7109375" style="2" customWidth="1"/>
    <col min="7" max="7" width="19.28515625" style="2" customWidth="1"/>
    <col min="8" max="8" width="14.5703125" style="2" customWidth="1"/>
    <col min="9" max="16384" width="8.85546875" style="2"/>
  </cols>
  <sheetData>
    <row r="2" spans="1:7" ht="24.75" customHeight="1" x14ac:dyDescent="0.3"/>
    <row r="3" spans="1:7" ht="42.75" customHeight="1" x14ac:dyDescent="0.3">
      <c r="F3" s="2" t="s">
        <v>0</v>
      </c>
    </row>
    <row r="5" spans="1:7" ht="60.75" customHeight="1" x14ac:dyDescent="0.3">
      <c r="A5" s="244" t="s">
        <v>129</v>
      </c>
      <c r="B5" s="244"/>
      <c r="C5" s="244"/>
      <c r="D5" s="244"/>
      <c r="E5" s="244"/>
      <c r="F5" s="244"/>
      <c r="G5" s="244"/>
    </row>
    <row r="6" spans="1:7" ht="16.5" customHeight="1" x14ac:dyDescent="0.3">
      <c r="A6" s="117"/>
      <c r="B6" s="117"/>
      <c r="C6" s="117"/>
      <c r="D6" s="117"/>
      <c r="E6" s="120"/>
      <c r="F6" s="120"/>
      <c r="G6" s="120"/>
    </row>
    <row r="7" spans="1:7" x14ac:dyDescent="0.3">
      <c r="F7" s="2" t="s">
        <v>69</v>
      </c>
    </row>
    <row r="8" spans="1:7" ht="27.6" customHeight="1" x14ac:dyDescent="0.3">
      <c r="A8" s="259"/>
      <c r="B8" s="259" t="s">
        <v>1</v>
      </c>
      <c r="C8" s="259" t="s">
        <v>2</v>
      </c>
      <c r="D8" s="259" t="s">
        <v>130</v>
      </c>
      <c r="E8" s="259" t="s">
        <v>131</v>
      </c>
      <c r="F8" s="259" t="s">
        <v>64</v>
      </c>
      <c r="G8" s="259" t="s">
        <v>65</v>
      </c>
    </row>
    <row r="9" spans="1:7" ht="13.5" customHeight="1" x14ac:dyDescent="0.3">
      <c r="A9" s="260"/>
      <c r="B9" s="260"/>
      <c r="C9" s="260"/>
      <c r="D9" s="260"/>
      <c r="E9" s="260"/>
      <c r="F9" s="260"/>
      <c r="G9" s="260"/>
    </row>
    <row r="10" spans="1:7" ht="40.5" customHeight="1" x14ac:dyDescent="0.3">
      <c r="A10" s="287"/>
      <c r="B10" s="287"/>
      <c r="C10" s="287"/>
      <c r="D10" s="287"/>
      <c r="E10" s="287"/>
      <c r="F10" s="287"/>
      <c r="G10" s="287"/>
    </row>
    <row r="11" spans="1:7" x14ac:dyDescent="0.3">
      <c r="A11" s="4" t="s">
        <v>3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7" ht="20.25" x14ac:dyDescent="0.3">
      <c r="A12" s="4"/>
      <c r="B12" s="277" t="s">
        <v>4</v>
      </c>
      <c r="C12" s="278"/>
      <c r="D12" s="279"/>
      <c r="E12" s="50"/>
      <c r="F12" s="50"/>
      <c r="G12" s="50"/>
    </row>
    <row r="13" spans="1:7" ht="191.25" customHeight="1" x14ac:dyDescent="0.3">
      <c r="A13" s="79">
        <v>1</v>
      </c>
      <c r="B13" s="116" t="s">
        <v>5</v>
      </c>
      <c r="C13" s="153" t="s">
        <v>104</v>
      </c>
      <c r="D13" s="6">
        <v>5500</v>
      </c>
      <c r="E13" s="6">
        <v>6290</v>
      </c>
      <c r="F13" s="6">
        <f>E13-D13</f>
        <v>790</v>
      </c>
      <c r="G13" s="6">
        <f>E13/D13*100</f>
        <v>114.36363636363636</v>
      </c>
    </row>
    <row r="14" spans="1:7" ht="117.75" customHeight="1" x14ac:dyDescent="0.3">
      <c r="A14" s="79">
        <v>2</v>
      </c>
      <c r="B14" s="116" t="s">
        <v>6</v>
      </c>
      <c r="C14" s="153" t="s">
        <v>81</v>
      </c>
      <c r="D14" s="6">
        <v>3450</v>
      </c>
      <c r="E14" s="6">
        <v>3578.5</v>
      </c>
      <c r="F14" s="6">
        <f>E14-D14</f>
        <v>128.5</v>
      </c>
      <c r="G14" s="6">
        <f>E14/D14*100</f>
        <v>103.72463768115942</v>
      </c>
    </row>
    <row r="15" spans="1:7" ht="155.25" customHeight="1" x14ac:dyDescent="0.3">
      <c r="A15" s="79">
        <v>3</v>
      </c>
      <c r="B15" s="152" t="s">
        <v>134</v>
      </c>
      <c r="C15" s="153" t="s">
        <v>104</v>
      </c>
      <c r="D15" s="6">
        <v>700</v>
      </c>
      <c r="E15" s="6">
        <v>4675.5</v>
      </c>
      <c r="F15" s="6">
        <f>E15-D15</f>
        <v>3975.5</v>
      </c>
      <c r="G15" s="6">
        <f>E15/D15*100</f>
        <v>667.92857142857144</v>
      </c>
    </row>
    <row r="16" spans="1:7" s="48" customFormat="1" ht="287.25" customHeight="1" x14ac:dyDescent="0.3">
      <c r="A16" s="281">
        <v>4</v>
      </c>
      <c r="B16" s="283" t="s">
        <v>59</v>
      </c>
      <c r="C16" s="269" t="s">
        <v>84</v>
      </c>
      <c r="D16" s="270" t="s">
        <v>133</v>
      </c>
      <c r="E16" s="285"/>
      <c r="F16" s="285"/>
      <c r="G16" s="286"/>
    </row>
    <row r="17" spans="1:7" s="48" customFormat="1" ht="3" hidden="1" customHeight="1" x14ac:dyDescent="0.3">
      <c r="A17" s="282"/>
      <c r="B17" s="284"/>
      <c r="C17" s="269"/>
      <c r="D17" s="270" t="s">
        <v>66</v>
      </c>
      <c r="E17" s="285"/>
      <c r="F17" s="285"/>
      <c r="G17" s="286"/>
    </row>
    <row r="18" spans="1:7" s="48" customFormat="1" ht="180.75" customHeight="1" x14ac:dyDescent="0.3">
      <c r="A18" s="32">
        <v>5</v>
      </c>
      <c r="B18" s="152" t="s">
        <v>119</v>
      </c>
      <c r="C18" s="156" t="s">
        <v>9</v>
      </c>
      <c r="D18" s="6">
        <v>650</v>
      </c>
      <c r="E18" s="6">
        <v>0</v>
      </c>
      <c r="F18" s="6">
        <f t="shared" ref="F18:F33" si="0">E18-D18</f>
        <v>-650</v>
      </c>
      <c r="G18" s="6">
        <f t="shared" ref="G18:G33" si="1">E18/D18*100</f>
        <v>0</v>
      </c>
    </row>
    <row r="19" spans="1:7" ht="141" customHeight="1" x14ac:dyDescent="0.3">
      <c r="A19" s="53">
        <v>6</v>
      </c>
      <c r="B19" s="152" t="s">
        <v>8</v>
      </c>
      <c r="C19" s="156" t="s">
        <v>9</v>
      </c>
      <c r="D19" s="6">
        <v>1250</v>
      </c>
      <c r="E19" s="6">
        <v>2916.6</v>
      </c>
      <c r="F19" s="6">
        <f t="shared" si="0"/>
        <v>1666.6</v>
      </c>
      <c r="G19" s="6">
        <f t="shared" si="1"/>
        <v>233.32799999999997</v>
      </c>
    </row>
    <row r="20" spans="1:7" ht="137.25" customHeight="1" x14ac:dyDescent="0.3">
      <c r="A20" s="79">
        <v>7</v>
      </c>
      <c r="B20" s="106" t="s">
        <v>10</v>
      </c>
      <c r="C20" s="146" t="s">
        <v>120</v>
      </c>
      <c r="D20" s="6">
        <v>2200</v>
      </c>
      <c r="E20" s="6">
        <v>12138.4</v>
      </c>
      <c r="F20" s="6">
        <f t="shared" si="0"/>
        <v>9938.4</v>
      </c>
      <c r="G20" s="6">
        <f t="shared" si="1"/>
        <v>551.74545454545455</v>
      </c>
    </row>
    <row r="21" spans="1:7" ht="138" customHeight="1" x14ac:dyDescent="0.3">
      <c r="A21" s="79">
        <v>8</v>
      </c>
      <c r="B21" s="152" t="s">
        <v>106</v>
      </c>
      <c r="C21" s="9" t="s">
        <v>122</v>
      </c>
      <c r="D21" s="6">
        <v>400</v>
      </c>
      <c r="E21" s="6">
        <v>680</v>
      </c>
      <c r="F21" s="6">
        <f t="shared" si="0"/>
        <v>280</v>
      </c>
      <c r="G21" s="6">
        <f t="shared" si="1"/>
        <v>170</v>
      </c>
    </row>
    <row r="22" spans="1:7" ht="148.69999999999999" customHeight="1" x14ac:dyDescent="0.3">
      <c r="A22" s="79">
        <v>9</v>
      </c>
      <c r="B22" s="152" t="s">
        <v>45</v>
      </c>
      <c r="C22" s="57" t="s">
        <v>46</v>
      </c>
      <c r="D22" s="6">
        <v>600</v>
      </c>
      <c r="E22" s="6">
        <v>625</v>
      </c>
      <c r="F22" s="6">
        <f t="shared" si="0"/>
        <v>25</v>
      </c>
      <c r="G22" s="6">
        <f t="shared" si="1"/>
        <v>104.16666666666667</v>
      </c>
    </row>
    <row r="23" spans="1:7" ht="143.25" customHeight="1" x14ac:dyDescent="0.3">
      <c r="A23" s="79">
        <v>10</v>
      </c>
      <c r="B23" s="152" t="s">
        <v>108</v>
      </c>
      <c r="C23" s="146" t="s">
        <v>120</v>
      </c>
      <c r="D23" s="6">
        <v>14050</v>
      </c>
      <c r="E23" s="6">
        <v>11818.3</v>
      </c>
      <c r="F23" s="6">
        <f t="shared" si="0"/>
        <v>-2231.7000000000007</v>
      </c>
      <c r="G23" s="6">
        <f t="shared" si="1"/>
        <v>84.116014234875436</v>
      </c>
    </row>
    <row r="24" spans="1:7" ht="135" customHeight="1" x14ac:dyDescent="0.3">
      <c r="A24" s="47">
        <v>11</v>
      </c>
      <c r="B24" s="152" t="s">
        <v>12</v>
      </c>
      <c r="C24" s="146" t="s">
        <v>120</v>
      </c>
      <c r="D24" s="6">
        <v>4500</v>
      </c>
      <c r="E24" s="6">
        <v>4142.2</v>
      </c>
      <c r="F24" s="6">
        <f t="shared" si="0"/>
        <v>-357.80000000000018</v>
      </c>
      <c r="G24" s="6">
        <f t="shared" si="1"/>
        <v>92.048888888888882</v>
      </c>
    </row>
    <row r="25" spans="1:7" ht="135" customHeight="1" x14ac:dyDescent="0.3">
      <c r="A25" s="47">
        <v>12</v>
      </c>
      <c r="B25" s="152" t="s">
        <v>124</v>
      </c>
      <c r="C25" s="123" t="s">
        <v>135</v>
      </c>
      <c r="D25" s="6">
        <v>1750</v>
      </c>
      <c r="E25" s="6">
        <v>832.6</v>
      </c>
      <c r="F25" s="6">
        <f t="shared" si="0"/>
        <v>-917.4</v>
      </c>
      <c r="G25" s="6">
        <f t="shared" si="1"/>
        <v>47.57714285714286</v>
      </c>
    </row>
    <row r="26" spans="1:7" ht="141" customHeight="1" x14ac:dyDescent="0.3">
      <c r="A26" s="47">
        <v>13</v>
      </c>
      <c r="B26" s="152" t="s">
        <v>93</v>
      </c>
      <c r="C26" s="123" t="s">
        <v>135</v>
      </c>
      <c r="D26" s="6">
        <v>50</v>
      </c>
      <c r="E26" s="6">
        <v>315.39999999999998</v>
      </c>
      <c r="F26" s="6">
        <f t="shared" si="0"/>
        <v>265.39999999999998</v>
      </c>
      <c r="G26" s="6">
        <f t="shared" si="1"/>
        <v>630.79999999999995</v>
      </c>
    </row>
    <row r="27" spans="1:7" ht="135" customHeight="1" x14ac:dyDescent="0.3">
      <c r="A27" s="47">
        <v>14</v>
      </c>
      <c r="B27" s="152" t="s">
        <v>60</v>
      </c>
      <c r="C27" s="123" t="s">
        <v>111</v>
      </c>
      <c r="D27" s="6">
        <v>175</v>
      </c>
      <c r="E27" s="6">
        <v>310.89999999999998</v>
      </c>
      <c r="F27" s="6">
        <f t="shared" si="0"/>
        <v>135.89999999999998</v>
      </c>
      <c r="G27" s="6">
        <f t="shared" si="1"/>
        <v>177.65714285714284</v>
      </c>
    </row>
    <row r="28" spans="1:7" ht="135" customHeight="1" x14ac:dyDescent="0.3">
      <c r="A28" s="154">
        <v>15</v>
      </c>
      <c r="B28" s="152" t="s">
        <v>61</v>
      </c>
      <c r="C28" s="57" t="s">
        <v>62</v>
      </c>
      <c r="D28" s="6">
        <v>50</v>
      </c>
      <c r="E28" s="6">
        <v>137.69999999999999</v>
      </c>
      <c r="F28" s="6">
        <f t="shared" si="0"/>
        <v>87.699999999999989</v>
      </c>
      <c r="G28" s="6">
        <f t="shared" si="1"/>
        <v>275.39999999999998</v>
      </c>
    </row>
    <row r="29" spans="1:7" ht="27.75" customHeight="1" x14ac:dyDescent="0.3">
      <c r="A29" s="79"/>
      <c r="B29" s="119" t="s">
        <v>14</v>
      </c>
      <c r="C29" s="10"/>
      <c r="D29" s="11">
        <f>SUM(D13:D28)</f>
        <v>35325</v>
      </c>
      <c r="E29" s="11">
        <f>SUM(E13:E28)</f>
        <v>48461.1</v>
      </c>
      <c r="F29" s="11">
        <f t="shared" si="0"/>
        <v>13136.099999999999</v>
      </c>
      <c r="G29" s="11">
        <f t="shared" si="1"/>
        <v>137.1864118895966</v>
      </c>
    </row>
    <row r="30" spans="1:7" ht="27.75" customHeight="1" x14ac:dyDescent="0.3">
      <c r="A30" s="53"/>
      <c r="B30" s="274" t="s">
        <v>15</v>
      </c>
      <c r="C30" s="275"/>
      <c r="D30" s="276"/>
      <c r="E30" s="50"/>
      <c r="F30" s="60"/>
      <c r="G30" s="60"/>
    </row>
    <row r="31" spans="1:7" ht="137.25" customHeight="1" x14ac:dyDescent="0.3">
      <c r="A31" s="79">
        <v>1</v>
      </c>
      <c r="B31" s="155" t="s">
        <v>112</v>
      </c>
      <c r="C31" s="156" t="s">
        <v>16</v>
      </c>
      <c r="D31" s="6">
        <v>5000</v>
      </c>
      <c r="E31" s="6">
        <v>3941.2</v>
      </c>
      <c r="F31" s="6">
        <f t="shared" si="0"/>
        <v>-1058.8000000000002</v>
      </c>
      <c r="G31" s="6">
        <f t="shared" si="1"/>
        <v>78.823999999999998</v>
      </c>
    </row>
    <row r="32" spans="1:7" ht="116.45" customHeight="1" x14ac:dyDescent="0.3">
      <c r="A32" s="79">
        <v>2</v>
      </c>
      <c r="B32" s="155" t="s">
        <v>97</v>
      </c>
      <c r="C32" s="123" t="s">
        <v>111</v>
      </c>
      <c r="D32" s="6">
        <v>800</v>
      </c>
      <c r="E32" s="60">
        <v>2001.7</v>
      </c>
      <c r="F32" s="6">
        <f t="shared" si="0"/>
        <v>1201.7</v>
      </c>
      <c r="G32" s="6">
        <f t="shared" si="1"/>
        <v>250.21250000000001</v>
      </c>
    </row>
    <row r="33" spans="1:8" ht="116.45" customHeight="1" x14ac:dyDescent="0.3">
      <c r="A33" s="79">
        <v>3</v>
      </c>
      <c r="B33" s="155" t="s">
        <v>113</v>
      </c>
      <c r="C33" s="123" t="s">
        <v>114</v>
      </c>
      <c r="D33" s="6">
        <v>100</v>
      </c>
      <c r="E33" s="6">
        <v>297</v>
      </c>
      <c r="F33" s="6">
        <f t="shared" si="0"/>
        <v>197</v>
      </c>
      <c r="G33" s="6">
        <f t="shared" si="1"/>
        <v>297</v>
      </c>
    </row>
    <row r="34" spans="1:8" s="115" customFormat="1" ht="96" customHeight="1" x14ac:dyDescent="0.3">
      <c r="A34" s="99">
        <v>4</v>
      </c>
      <c r="B34" s="106" t="s">
        <v>72</v>
      </c>
      <c r="C34" s="104"/>
      <c r="D34" s="105">
        <f>D35+D36+D37+D38+D39</f>
        <v>3773</v>
      </c>
      <c r="E34" s="105">
        <f>E35+E36+E37+E38+E39</f>
        <v>10179.310000000001</v>
      </c>
      <c r="F34" s="105">
        <f>E34-D34</f>
        <v>6406.3100000000013</v>
      </c>
      <c r="G34" s="105">
        <f>E34/D34*100</f>
        <v>269.79353299761465</v>
      </c>
      <c r="H34" s="111"/>
    </row>
    <row r="35" spans="1:8" ht="43.5" customHeight="1" x14ac:dyDescent="0.3">
      <c r="A35" s="99"/>
      <c r="B35" s="100"/>
      <c r="C35" s="72" t="s">
        <v>33</v>
      </c>
      <c r="D35" s="102">
        <v>3000</v>
      </c>
      <c r="E35" s="103">
        <v>9026.7000000000007</v>
      </c>
      <c r="F35" s="103">
        <f t="shared" ref="F35:F47" si="2">E35-D35</f>
        <v>6026.7000000000007</v>
      </c>
      <c r="G35" s="103">
        <f t="shared" ref="G35:G47" si="3">E35/D35*100</f>
        <v>300.89</v>
      </c>
      <c r="H35" s="110"/>
    </row>
    <row r="36" spans="1:8" ht="59.25" customHeight="1" x14ac:dyDescent="0.3">
      <c r="A36" s="99"/>
      <c r="B36" s="100"/>
      <c r="C36" s="101" t="s">
        <v>21</v>
      </c>
      <c r="D36" s="102">
        <v>293</v>
      </c>
      <c r="E36" s="103">
        <v>484.41</v>
      </c>
      <c r="F36" s="103">
        <f t="shared" si="2"/>
        <v>191.41000000000003</v>
      </c>
      <c r="G36" s="103">
        <f t="shared" si="3"/>
        <v>165.32764505119454</v>
      </c>
      <c r="H36" s="110"/>
    </row>
    <row r="37" spans="1:8" ht="41.25" customHeight="1" x14ac:dyDescent="0.3">
      <c r="A37" s="99"/>
      <c r="B37" s="100"/>
      <c r="C37" s="101" t="s">
        <v>22</v>
      </c>
      <c r="D37" s="102">
        <v>400</v>
      </c>
      <c r="E37" s="103">
        <v>410</v>
      </c>
      <c r="F37" s="103">
        <f t="shared" si="2"/>
        <v>10</v>
      </c>
      <c r="G37" s="103">
        <f t="shared" si="3"/>
        <v>102.49999999999999</v>
      </c>
      <c r="H37" s="110"/>
    </row>
    <row r="38" spans="1:8" ht="42.75" hidden="1" customHeight="1" x14ac:dyDescent="0.3">
      <c r="A38" s="99"/>
      <c r="B38" s="100"/>
      <c r="C38" s="101"/>
      <c r="D38" s="102"/>
      <c r="E38" s="103"/>
      <c r="F38" s="103">
        <f t="shared" si="2"/>
        <v>0</v>
      </c>
      <c r="G38" s="103" t="e">
        <f t="shared" si="3"/>
        <v>#DIV/0!</v>
      </c>
      <c r="H38" s="110"/>
    </row>
    <row r="39" spans="1:8" ht="42.75" customHeight="1" x14ac:dyDescent="0.3">
      <c r="A39" s="99"/>
      <c r="B39" s="100"/>
      <c r="C39" s="101" t="s">
        <v>23</v>
      </c>
      <c r="D39" s="102">
        <v>80</v>
      </c>
      <c r="E39" s="103">
        <v>258.2</v>
      </c>
      <c r="F39" s="103">
        <f t="shared" si="2"/>
        <v>178.2</v>
      </c>
      <c r="G39" s="103">
        <f t="shared" si="3"/>
        <v>322.75</v>
      </c>
      <c r="H39" s="110"/>
    </row>
    <row r="40" spans="1:8" ht="42.75" customHeight="1" x14ac:dyDescent="0.3">
      <c r="A40" s="99">
        <v>5</v>
      </c>
      <c r="B40" s="100" t="s">
        <v>24</v>
      </c>
      <c r="C40" s="104"/>
      <c r="D40" s="105">
        <f>D43+D44+D45+D46</f>
        <v>9114</v>
      </c>
      <c r="E40" s="105">
        <f>E41+E42+E43+E44+E46</f>
        <v>9820.2000000000007</v>
      </c>
      <c r="F40" s="105">
        <f t="shared" si="2"/>
        <v>706.20000000000073</v>
      </c>
      <c r="G40" s="105">
        <f t="shared" si="3"/>
        <v>107.74851876234366</v>
      </c>
      <c r="H40" s="111"/>
    </row>
    <row r="41" spans="1:8" ht="41.25" hidden="1" customHeight="1" x14ac:dyDescent="0.3">
      <c r="A41" s="99"/>
      <c r="B41" s="106"/>
      <c r="C41" s="101" t="s">
        <v>23</v>
      </c>
      <c r="D41" s="102"/>
      <c r="E41" s="103"/>
      <c r="F41" s="103">
        <f t="shared" si="2"/>
        <v>0</v>
      </c>
      <c r="G41" s="103" t="e">
        <f t="shared" si="3"/>
        <v>#DIV/0!</v>
      </c>
      <c r="H41" s="110"/>
    </row>
    <row r="42" spans="1:8" ht="42" hidden="1" customHeight="1" x14ac:dyDescent="0.3">
      <c r="A42" s="99"/>
      <c r="B42" s="106"/>
      <c r="C42" s="101"/>
      <c r="D42" s="102"/>
      <c r="E42" s="103"/>
      <c r="F42" s="103">
        <f t="shared" si="2"/>
        <v>0</v>
      </c>
      <c r="G42" s="103" t="e">
        <f t="shared" si="3"/>
        <v>#DIV/0!</v>
      </c>
      <c r="H42" s="110"/>
    </row>
    <row r="43" spans="1:8" ht="60" customHeight="1" x14ac:dyDescent="0.3">
      <c r="A43" s="99"/>
      <c r="B43" s="106"/>
      <c r="C43" s="72" t="s">
        <v>33</v>
      </c>
      <c r="D43" s="102">
        <v>8000</v>
      </c>
      <c r="E43" s="103">
        <v>9036.2000000000007</v>
      </c>
      <c r="F43" s="103">
        <f t="shared" si="2"/>
        <v>1036.2000000000007</v>
      </c>
      <c r="G43" s="103">
        <f t="shared" si="3"/>
        <v>112.95250000000001</v>
      </c>
      <c r="H43" s="110"/>
    </row>
    <row r="44" spans="1:8" ht="40.5" customHeight="1" x14ac:dyDescent="0.3">
      <c r="A44" s="99"/>
      <c r="B44" s="106"/>
      <c r="C44" s="101" t="s">
        <v>22</v>
      </c>
      <c r="D44" s="102">
        <v>760</v>
      </c>
      <c r="E44" s="103">
        <v>784</v>
      </c>
      <c r="F44" s="103">
        <f t="shared" si="2"/>
        <v>24</v>
      </c>
      <c r="G44" s="103">
        <f t="shared" si="3"/>
        <v>103.15789473684211</v>
      </c>
      <c r="H44" s="110"/>
    </row>
    <row r="45" spans="1:8" ht="57" customHeight="1" x14ac:dyDescent="0.3">
      <c r="A45" s="99"/>
      <c r="B45" s="106"/>
      <c r="C45" s="101" t="s">
        <v>21</v>
      </c>
      <c r="D45" s="102">
        <v>354</v>
      </c>
      <c r="E45" s="103">
        <v>899.3</v>
      </c>
      <c r="F45" s="103">
        <f t="shared" si="2"/>
        <v>545.29999999999995</v>
      </c>
      <c r="G45" s="103">
        <f t="shared" si="3"/>
        <v>254.03954802259884</v>
      </c>
      <c r="H45" s="110"/>
    </row>
    <row r="46" spans="1:8" ht="71.45" hidden="1" customHeight="1" x14ac:dyDescent="0.3">
      <c r="A46" s="99"/>
      <c r="B46" s="106"/>
      <c r="C46" s="101" t="s">
        <v>74</v>
      </c>
      <c r="D46" s="102"/>
      <c r="E46" s="103"/>
      <c r="F46" s="103">
        <f t="shared" si="2"/>
        <v>0</v>
      </c>
      <c r="G46" s="103" t="e">
        <f t="shared" si="3"/>
        <v>#DIV/0!</v>
      </c>
      <c r="H46" s="113"/>
    </row>
    <row r="47" spans="1:8" ht="71.25" customHeight="1" x14ac:dyDescent="0.3">
      <c r="A47" s="79"/>
      <c r="B47" s="18" t="s">
        <v>27</v>
      </c>
      <c r="C47" s="118"/>
      <c r="D47" s="20">
        <f>D30+D31+D32+D34+D40</f>
        <v>18687</v>
      </c>
      <c r="E47" s="20">
        <f>E30+E31+E32+E34+E40</f>
        <v>25942.410000000003</v>
      </c>
      <c r="F47" s="84">
        <f t="shared" si="2"/>
        <v>7255.4100000000035</v>
      </c>
      <c r="G47" s="84">
        <f t="shared" si="3"/>
        <v>138.82597527693051</v>
      </c>
      <c r="H47" s="51"/>
    </row>
    <row r="48" spans="1:8" ht="71.25" customHeight="1" x14ac:dyDescent="0.3">
      <c r="A48" s="114"/>
      <c r="B48" s="280" t="s">
        <v>28</v>
      </c>
      <c r="C48" s="280"/>
      <c r="D48" s="280"/>
      <c r="E48" s="280"/>
      <c r="F48" s="280"/>
      <c r="G48" s="280"/>
      <c r="H48" s="280"/>
    </row>
    <row r="49" spans="1:16" ht="55.5" customHeight="1" x14ac:dyDescent="0.3">
      <c r="A49" s="79">
        <v>1</v>
      </c>
      <c r="B49" s="22" t="s">
        <v>29</v>
      </c>
      <c r="C49" s="59"/>
      <c r="D49" s="82">
        <f>D50+D51+D52+D54+D55</f>
        <v>709</v>
      </c>
      <c r="E49" s="82">
        <f>E50+E51+E52+E53+E56+E55+E54</f>
        <v>1273.44</v>
      </c>
      <c r="F49" s="82">
        <f>E49-D49</f>
        <v>564.44000000000005</v>
      </c>
      <c r="G49" s="84">
        <f t="shared" ref="G49:G66" si="4">E49/D49*100</f>
        <v>179.61071932299012</v>
      </c>
      <c r="H49" s="109"/>
    </row>
    <row r="50" spans="1:16" ht="40.5" hidden="1" customHeight="1" x14ac:dyDescent="0.3">
      <c r="A50" s="59"/>
      <c r="B50" s="119"/>
      <c r="C50" s="72"/>
      <c r="D50" s="83"/>
      <c r="E50" s="83"/>
      <c r="F50" s="82">
        <f t="shared" ref="F50:F81" si="5">E50-D50</f>
        <v>0</v>
      </c>
      <c r="G50" s="84" t="e">
        <f t="shared" si="4"/>
        <v>#DIV/0!</v>
      </c>
      <c r="H50" s="52"/>
    </row>
    <row r="51" spans="1:16" ht="47.25" customHeight="1" x14ac:dyDescent="0.3">
      <c r="A51" s="59"/>
      <c r="B51" s="119"/>
      <c r="C51" s="72" t="s">
        <v>22</v>
      </c>
      <c r="D51" s="83">
        <v>450</v>
      </c>
      <c r="E51" s="83">
        <v>463</v>
      </c>
      <c r="F51" s="82">
        <f t="shared" si="5"/>
        <v>13</v>
      </c>
      <c r="G51" s="84">
        <f t="shared" si="4"/>
        <v>102.8888888888889</v>
      </c>
      <c r="H51" s="52"/>
    </row>
    <row r="52" spans="1:16" ht="38.25" hidden="1" customHeight="1" x14ac:dyDescent="0.3">
      <c r="A52" s="59"/>
      <c r="B52" s="119"/>
      <c r="C52" s="72" t="s">
        <v>73</v>
      </c>
      <c r="D52" s="83"/>
      <c r="E52" s="83"/>
      <c r="F52" s="82">
        <f t="shared" si="5"/>
        <v>0</v>
      </c>
      <c r="G52" s="84" t="e">
        <f t="shared" si="4"/>
        <v>#DIV/0!</v>
      </c>
      <c r="H52" s="52"/>
    </row>
    <row r="53" spans="1:16" ht="33" hidden="1" customHeight="1" x14ac:dyDescent="0.3">
      <c r="A53" s="59"/>
      <c r="B53" s="119"/>
      <c r="C53" s="72"/>
      <c r="D53" s="83"/>
      <c r="E53" s="83"/>
      <c r="F53" s="82">
        <f t="shared" si="5"/>
        <v>0</v>
      </c>
      <c r="G53" s="84" t="e">
        <f t="shared" si="4"/>
        <v>#DIV/0!</v>
      </c>
      <c r="H53" s="52"/>
    </row>
    <row r="54" spans="1:16" ht="54" customHeight="1" x14ac:dyDescent="0.3">
      <c r="A54" s="59"/>
      <c r="B54" s="119"/>
      <c r="C54" s="72" t="s">
        <v>30</v>
      </c>
      <c r="D54" s="83">
        <v>239</v>
      </c>
      <c r="E54" s="84">
        <v>790.44</v>
      </c>
      <c r="F54" s="82">
        <f t="shared" si="5"/>
        <v>551.44000000000005</v>
      </c>
      <c r="G54" s="84">
        <f t="shared" si="4"/>
        <v>330.72803347280336</v>
      </c>
      <c r="H54" s="52"/>
    </row>
    <row r="55" spans="1:16" ht="45" customHeight="1" x14ac:dyDescent="0.3">
      <c r="A55" s="59"/>
      <c r="B55" s="119"/>
      <c r="C55" s="72" t="s">
        <v>23</v>
      </c>
      <c r="D55" s="83">
        <v>20</v>
      </c>
      <c r="E55" s="83">
        <v>20</v>
      </c>
      <c r="F55" s="82">
        <f t="shared" si="5"/>
        <v>0</v>
      </c>
      <c r="G55" s="84">
        <f t="shared" si="4"/>
        <v>100</v>
      </c>
      <c r="H55" s="52"/>
    </row>
    <row r="56" spans="1:16" ht="54.75" hidden="1" customHeight="1" x14ac:dyDescent="0.3">
      <c r="A56" s="59"/>
      <c r="B56" s="119"/>
      <c r="C56" s="72"/>
      <c r="D56" s="83"/>
      <c r="E56" s="83"/>
      <c r="F56" s="82"/>
      <c r="G56" s="84" t="e">
        <f t="shared" si="4"/>
        <v>#DIV/0!</v>
      </c>
      <c r="H56" s="52"/>
    </row>
    <row r="57" spans="1:16" ht="67.5" customHeight="1" x14ac:dyDescent="0.3">
      <c r="A57" s="74">
        <v>2</v>
      </c>
      <c r="B57" s="116" t="s">
        <v>75</v>
      </c>
      <c r="C57" s="59"/>
      <c r="D57" s="20">
        <f>D59+D63+D62</f>
        <v>1761.2</v>
      </c>
      <c r="E57" s="20">
        <f>E59+E63+E64+E62</f>
        <v>1817.8</v>
      </c>
      <c r="F57" s="82">
        <f t="shared" si="5"/>
        <v>56.599999999999909</v>
      </c>
      <c r="G57" s="84">
        <f t="shared" si="4"/>
        <v>103.21371791960026</v>
      </c>
      <c r="H57" s="51"/>
    </row>
    <row r="58" spans="1:16" ht="79.5" hidden="1" customHeight="1" x14ac:dyDescent="0.3">
      <c r="A58" s="59"/>
      <c r="B58" s="119"/>
      <c r="C58" s="72"/>
      <c r="D58" s="83"/>
      <c r="E58" s="84"/>
      <c r="F58" s="82">
        <f t="shared" si="5"/>
        <v>0</v>
      </c>
      <c r="G58" s="84" t="e">
        <f t="shared" si="4"/>
        <v>#DIV/0!</v>
      </c>
      <c r="H58" s="52"/>
      <c r="I58" s="48"/>
      <c r="J58" s="48"/>
      <c r="K58" s="48"/>
      <c r="L58" s="48"/>
      <c r="M58" s="48"/>
      <c r="N58" s="48"/>
      <c r="O58" s="48"/>
      <c r="P58" s="48"/>
    </row>
    <row r="59" spans="1:16" ht="77.25" customHeight="1" x14ac:dyDescent="0.3">
      <c r="A59" s="74" t="s">
        <v>32</v>
      </c>
      <c r="B59" s="116" t="s">
        <v>42</v>
      </c>
      <c r="C59" s="72" t="s">
        <v>33</v>
      </c>
      <c r="D59" s="83">
        <v>1406</v>
      </c>
      <c r="E59" s="84">
        <v>1462.6</v>
      </c>
      <c r="F59" s="82">
        <f t="shared" si="5"/>
        <v>56.599999999999909</v>
      </c>
      <c r="G59" s="84">
        <f t="shared" si="4"/>
        <v>104.02560455192034</v>
      </c>
      <c r="H59" s="52"/>
      <c r="I59" s="48"/>
      <c r="J59" s="48"/>
      <c r="K59" s="48"/>
      <c r="L59" s="48"/>
      <c r="M59" s="48"/>
      <c r="N59" s="48"/>
      <c r="O59" s="48"/>
      <c r="P59" s="48"/>
    </row>
    <row r="60" spans="1:16" ht="243" hidden="1" customHeight="1" x14ac:dyDescent="0.3">
      <c r="A60" s="59"/>
      <c r="B60" s="25" t="s">
        <v>34</v>
      </c>
      <c r="C60" s="72"/>
      <c r="D60" s="83"/>
      <c r="E60" s="84"/>
      <c r="F60" s="82">
        <f t="shared" si="5"/>
        <v>0</v>
      </c>
      <c r="G60" s="84" t="e">
        <f t="shared" si="4"/>
        <v>#DIV/0!</v>
      </c>
      <c r="H60" s="52"/>
      <c r="I60" s="51"/>
      <c r="J60" s="51"/>
      <c r="K60" s="48"/>
      <c r="L60" s="48"/>
      <c r="M60" s="48"/>
      <c r="N60" s="48"/>
      <c r="O60" s="48"/>
      <c r="P60" s="48"/>
    </row>
    <row r="61" spans="1:16" ht="36" hidden="1" customHeight="1" x14ac:dyDescent="0.3">
      <c r="A61" s="59"/>
      <c r="B61" s="119"/>
      <c r="C61" s="72"/>
      <c r="D61" s="83"/>
      <c r="E61" s="84"/>
      <c r="F61" s="82">
        <f t="shared" si="5"/>
        <v>0</v>
      </c>
      <c r="G61" s="84" t="e">
        <f t="shared" si="4"/>
        <v>#DIV/0!</v>
      </c>
      <c r="H61" s="52"/>
      <c r="I61" s="48"/>
      <c r="J61" s="48"/>
      <c r="K61" s="48"/>
      <c r="L61" s="48"/>
      <c r="M61" s="48"/>
      <c r="N61" s="48"/>
      <c r="O61" s="48"/>
      <c r="P61" s="48"/>
    </row>
    <row r="62" spans="1:16" ht="195.75" customHeight="1" x14ac:dyDescent="0.3">
      <c r="A62" s="79" t="s">
        <v>35</v>
      </c>
      <c r="B62" s="70" t="s">
        <v>132</v>
      </c>
      <c r="C62" s="72" t="s">
        <v>33</v>
      </c>
      <c r="D62" s="83">
        <v>355.2</v>
      </c>
      <c r="E62" s="84">
        <v>355.2</v>
      </c>
      <c r="F62" s="82">
        <f>E62-D62</f>
        <v>0</v>
      </c>
      <c r="G62" s="84">
        <f>E62/D62*100</f>
        <v>100</v>
      </c>
      <c r="H62" s="52"/>
      <c r="I62" s="35"/>
      <c r="J62" s="35"/>
      <c r="K62" s="48"/>
      <c r="L62" s="48"/>
      <c r="M62" s="48"/>
      <c r="N62" s="48"/>
      <c r="O62" s="48"/>
      <c r="P62" s="48"/>
    </row>
    <row r="63" spans="1:16" ht="54" hidden="1" customHeight="1" x14ac:dyDescent="0.3">
      <c r="A63" s="79" t="s">
        <v>35</v>
      </c>
      <c r="B63" s="116" t="s">
        <v>43</v>
      </c>
      <c r="C63" s="72" t="s">
        <v>26</v>
      </c>
      <c r="D63" s="83"/>
      <c r="E63" s="84"/>
      <c r="F63" s="82">
        <f t="shared" si="5"/>
        <v>0</v>
      </c>
      <c r="G63" s="84" t="e">
        <f t="shared" si="4"/>
        <v>#DIV/0!</v>
      </c>
      <c r="H63" s="52"/>
      <c r="I63" s="48"/>
      <c r="J63" s="48"/>
      <c r="K63" s="48"/>
      <c r="L63" s="48"/>
      <c r="M63" s="48"/>
      <c r="N63" s="48"/>
      <c r="O63" s="48"/>
      <c r="P63" s="48"/>
    </row>
    <row r="64" spans="1:16" ht="45.75" hidden="1" customHeight="1" x14ac:dyDescent="0.3">
      <c r="A64" s="79"/>
      <c r="B64" s="116"/>
      <c r="C64" s="72"/>
      <c r="D64" s="83"/>
      <c r="E64" s="84"/>
      <c r="F64" s="82">
        <f t="shared" si="5"/>
        <v>0</v>
      </c>
      <c r="G64" s="84" t="e">
        <f t="shared" si="4"/>
        <v>#DIV/0!</v>
      </c>
      <c r="H64" s="52"/>
      <c r="I64" s="48"/>
      <c r="J64" s="48"/>
      <c r="K64" s="48"/>
      <c r="L64" s="48"/>
      <c r="M64" s="48"/>
      <c r="N64" s="48"/>
      <c r="O64" s="48"/>
      <c r="P64" s="48"/>
    </row>
    <row r="65" spans="1:16" ht="89.25" hidden="1" customHeight="1" x14ac:dyDescent="0.3">
      <c r="A65" s="59"/>
      <c r="B65" s="119"/>
      <c r="C65" s="72"/>
      <c r="D65" s="83"/>
      <c r="E65" s="84"/>
      <c r="F65" s="82">
        <f t="shared" si="5"/>
        <v>0</v>
      </c>
      <c r="G65" s="84" t="e">
        <f t="shared" si="4"/>
        <v>#DIV/0!</v>
      </c>
      <c r="H65" s="52"/>
      <c r="I65" s="48"/>
      <c r="J65" s="48"/>
      <c r="K65" s="48"/>
      <c r="L65" s="48"/>
      <c r="M65" s="48"/>
      <c r="N65" s="48"/>
      <c r="O65" s="48"/>
      <c r="P65" s="48"/>
    </row>
    <row r="66" spans="1:16" ht="81.75" hidden="1" customHeight="1" x14ac:dyDescent="0.3">
      <c r="A66" s="59"/>
      <c r="B66" s="119"/>
      <c r="C66" s="72"/>
      <c r="D66" s="83"/>
      <c r="E66" s="84"/>
      <c r="F66" s="82">
        <f t="shared" si="5"/>
        <v>0</v>
      </c>
      <c r="G66" s="84" t="e">
        <f t="shared" si="4"/>
        <v>#DIV/0!</v>
      </c>
      <c r="H66" s="52"/>
      <c r="I66" s="48"/>
      <c r="J66" s="48"/>
      <c r="K66" s="48"/>
      <c r="L66" s="48"/>
      <c r="M66" s="48"/>
      <c r="N66" s="48"/>
      <c r="O66" s="48"/>
      <c r="P66" s="48"/>
    </row>
    <row r="67" spans="1:16" ht="56.25" hidden="1" customHeight="1" x14ac:dyDescent="0.3">
      <c r="A67" s="79"/>
      <c r="B67" s="116"/>
      <c r="C67" s="72"/>
      <c r="D67" s="20"/>
      <c r="E67" s="82"/>
      <c r="F67" s="82"/>
      <c r="G67" s="84"/>
      <c r="H67" s="109"/>
      <c r="I67" s="48"/>
      <c r="J67" s="48"/>
      <c r="K67" s="48"/>
      <c r="L67" s="48"/>
      <c r="M67" s="48"/>
      <c r="N67" s="48"/>
      <c r="O67" s="48"/>
      <c r="P67" s="48"/>
    </row>
    <row r="68" spans="1:16" ht="42" hidden="1" customHeight="1" x14ac:dyDescent="0.3">
      <c r="A68" s="79">
        <v>4</v>
      </c>
      <c r="B68" s="116" t="s">
        <v>77</v>
      </c>
      <c r="D68" s="20">
        <f>D69+D70</f>
        <v>0</v>
      </c>
      <c r="E68" s="20">
        <f>E69+E70</f>
        <v>0</v>
      </c>
      <c r="F68" s="82">
        <f t="shared" si="5"/>
        <v>0</v>
      </c>
      <c r="G68" s="84" t="e">
        <f t="shared" ref="G68:G78" si="6">E68/D68*100</f>
        <v>#DIV/0!</v>
      </c>
      <c r="H68" s="51"/>
      <c r="I68" s="48"/>
      <c r="J68" s="48"/>
      <c r="K68" s="48"/>
      <c r="L68" s="48"/>
      <c r="M68" s="48"/>
      <c r="N68" s="48"/>
      <c r="O68" s="48"/>
      <c r="P68" s="48"/>
    </row>
    <row r="69" spans="1:16" ht="101.25" hidden="1" customHeight="1" x14ac:dyDescent="0.3">
      <c r="A69" s="79"/>
      <c r="B69" s="116"/>
      <c r="C69" s="118" t="s">
        <v>78</v>
      </c>
      <c r="D69" s="83"/>
      <c r="E69" s="83"/>
      <c r="F69" s="82">
        <f t="shared" si="5"/>
        <v>0</v>
      </c>
      <c r="G69" s="84" t="e">
        <f t="shared" si="6"/>
        <v>#DIV/0!</v>
      </c>
      <c r="H69" s="35"/>
      <c r="I69" s="48"/>
      <c r="J69" s="48"/>
      <c r="K69" s="48"/>
      <c r="L69" s="48"/>
      <c r="M69" s="48"/>
      <c r="N69" s="48"/>
      <c r="O69" s="48"/>
      <c r="P69" s="48"/>
    </row>
    <row r="70" spans="1:16" ht="117.75" hidden="1" customHeight="1" x14ac:dyDescent="0.3">
      <c r="A70" s="79"/>
      <c r="B70" s="116"/>
      <c r="C70" s="72" t="s">
        <v>22</v>
      </c>
      <c r="D70" s="83"/>
      <c r="E70" s="83"/>
      <c r="F70" s="82">
        <f t="shared" si="5"/>
        <v>0</v>
      </c>
      <c r="G70" s="84" t="e">
        <f t="shared" si="6"/>
        <v>#DIV/0!</v>
      </c>
      <c r="H70" s="35"/>
      <c r="I70" s="48"/>
      <c r="J70" s="48"/>
      <c r="K70" s="48"/>
      <c r="L70" s="48"/>
      <c r="M70" s="48"/>
      <c r="N70" s="48"/>
      <c r="O70" s="48"/>
      <c r="P70" s="48"/>
    </row>
    <row r="71" spans="1:16" ht="101.25" customHeight="1" x14ac:dyDescent="0.3">
      <c r="A71" s="79">
        <v>3</v>
      </c>
      <c r="B71" s="116" t="s">
        <v>79</v>
      </c>
      <c r="C71" s="118"/>
      <c r="D71" s="82">
        <f>D80+D81</f>
        <v>3530</v>
      </c>
      <c r="E71" s="82">
        <f>E80+E81</f>
        <v>5347.7</v>
      </c>
      <c r="F71" s="82">
        <f t="shared" si="5"/>
        <v>1817.6999999999998</v>
      </c>
      <c r="G71" s="84">
        <f t="shared" si="6"/>
        <v>151.4929178470255</v>
      </c>
      <c r="H71" s="109"/>
      <c r="I71" s="48"/>
      <c r="J71" s="48"/>
      <c r="K71" s="48"/>
      <c r="L71" s="48"/>
      <c r="M71" s="48"/>
      <c r="N71" s="48"/>
      <c r="O71" s="48"/>
      <c r="P71" s="48"/>
    </row>
    <row r="72" spans="1:16" ht="56.25" hidden="1" customHeight="1" x14ac:dyDescent="0.3">
      <c r="A72" s="79"/>
      <c r="B72" s="116"/>
      <c r="C72" s="26" t="s">
        <v>26</v>
      </c>
      <c r="D72" s="83"/>
      <c r="E72" s="83"/>
      <c r="F72" s="82">
        <f t="shared" si="5"/>
        <v>0</v>
      </c>
      <c r="G72" s="84" t="e">
        <f t="shared" si="6"/>
        <v>#DIV/0!</v>
      </c>
      <c r="H72" s="35"/>
      <c r="I72" s="48"/>
      <c r="J72" s="48"/>
      <c r="K72" s="48"/>
      <c r="L72" s="48"/>
      <c r="M72" s="48"/>
      <c r="N72" s="48"/>
      <c r="O72" s="48"/>
      <c r="P72" s="48"/>
    </row>
    <row r="73" spans="1:16" ht="114.75" hidden="1" customHeight="1" x14ac:dyDescent="0.3">
      <c r="A73" s="79"/>
      <c r="B73" s="116"/>
      <c r="C73" s="118"/>
      <c r="D73" s="83"/>
      <c r="E73" s="83"/>
      <c r="F73" s="82">
        <f t="shared" si="5"/>
        <v>0</v>
      </c>
      <c r="G73" s="84" t="e">
        <f t="shared" si="6"/>
        <v>#DIV/0!</v>
      </c>
      <c r="H73" s="35"/>
      <c r="I73" s="48"/>
      <c r="J73" s="48"/>
      <c r="K73" s="48"/>
      <c r="L73" s="48"/>
      <c r="M73" s="48"/>
      <c r="N73" s="48"/>
      <c r="O73" s="48"/>
      <c r="P73" s="48"/>
    </row>
    <row r="74" spans="1:16" ht="43.5" hidden="1" customHeight="1" x14ac:dyDescent="0.3">
      <c r="A74" s="79"/>
      <c r="B74" s="116"/>
      <c r="C74" s="118"/>
      <c r="D74" s="83"/>
      <c r="E74" s="83"/>
      <c r="F74" s="82">
        <f t="shared" si="5"/>
        <v>0</v>
      </c>
      <c r="G74" s="84" t="e">
        <f t="shared" si="6"/>
        <v>#DIV/0!</v>
      </c>
      <c r="H74" s="35"/>
      <c r="I74" s="52"/>
      <c r="J74" s="35"/>
      <c r="K74" s="48"/>
      <c r="L74" s="48"/>
      <c r="M74" s="48"/>
      <c r="N74" s="48"/>
      <c r="O74" s="48"/>
      <c r="P74" s="48"/>
    </row>
    <row r="75" spans="1:16" ht="108" hidden="1" customHeight="1" x14ac:dyDescent="0.3">
      <c r="A75" s="79"/>
      <c r="B75" s="116"/>
      <c r="C75" s="118" t="s">
        <v>73</v>
      </c>
      <c r="D75" s="83">
        <v>9200</v>
      </c>
      <c r="E75" s="83">
        <v>2305.6</v>
      </c>
      <c r="F75" s="82">
        <f t="shared" si="5"/>
        <v>-6894.4</v>
      </c>
      <c r="G75" s="84">
        <f t="shared" si="6"/>
        <v>25.060869565217391</v>
      </c>
      <c r="H75" s="35"/>
      <c r="I75" s="48"/>
    </row>
    <row r="76" spans="1:16" ht="58.7" hidden="1" customHeight="1" x14ac:dyDescent="0.3">
      <c r="A76" s="79">
        <v>6</v>
      </c>
      <c r="B76" s="116" t="s">
        <v>37</v>
      </c>
      <c r="D76" s="82">
        <f>D77+D78+D79+D81+D80</f>
        <v>3530</v>
      </c>
      <c r="E76" s="82">
        <f>E77+E78+E79+E81+E80</f>
        <v>5347.7</v>
      </c>
      <c r="F76" s="82">
        <f t="shared" si="5"/>
        <v>1817.6999999999998</v>
      </c>
      <c r="G76" s="84">
        <f t="shared" si="6"/>
        <v>151.4929178470255</v>
      </c>
      <c r="H76" s="109"/>
      <c r="I76" s="48"/>
    </row>
    <row r="77" spans="1:16" ht="49.7" hidden="1" customHeight="1" x14ac:dyDescent="0.3">
      <c r="A77" s="79"/>
      <c r="B77" s="116"/>
      <c r="C77" s="27"/>
      <c r="D77" s="83"/>
      <c r="E77" s="28"/>
      <c r="F77" s="82">
        <f t="shared" si="5"/>
        <v>0</v>
      </c>
      <c r="G77" s="84" t="e">
        <f t="shared" si="6"/>
        <v>#DIV/0!</v>
      </c>
      <c r="H77" s="112"/>
      <c r="I77" s="48"/>
    </row>
    <row r="78" spans="1:16" ht="42" hidden="1" customHeight="1" x14ac:dyDescent="0.3">
      <c r="A78" s="79"/>
      <c r="B78" s="116"/>
      <c r="C78" s="29" t="s">
        <v>22</v>
      </c>
      <c r="D78" s="83"/>
      <c r="E78" s="84"/>
      <c r="F78" s="82">
        <f t="shared" si="5"/>
        <v>0</v>
      </c>
      <c r="G78" s="84" t="e">
        <f t="shared" si="6"/>
        <v>#DIV/0!</v>
      </c>
      <c r="H78" s="52"/>
      <c r="I78" s="48"/>
    </row>
    <row r="79" spans="1:16" ht="277.5" hidden="1" customHeight="1" x14ac:dyDescent="0.3">
      <c r="A79" s="79"/>
      <c r="B79" s="116"/>
      <c r="C79" s="26"/>
      <c r="D79" s="83"/>
      <c r="E79" s="83"/>
      <c r="F79" s="82"/>
      <c r="G79" s="84"/>
      <c r="H79" s="35"/>
      <c r="I79" s="48"/>
    </row>
    <row r="80" spans="1:16" ht="57.75" customHeight="1" x14ac:dyDescent="0.3">
      <c r="A80" s="79"/>
      <c r="B80" s="116"/>
      <c r="C80" s="72" t="s">
        <v>22</v>
      </c>
      <c r="D80" s="83">
        <v>530</v>
      </c>
      <c r="E80" s="83">
        <v>545</v>
      </c>
      <c r="F80" s="82">
        <f t="shared" si="5"/>
        <v>15</v>
      </c>
      <c r="G80" s="84">
        <f>E80/D80*100</f>
        <v>102.8301886792453</v>
      </c>
      <c r="H80" s="35"/>
    </row>
    <row r="81" spans="1:10" ht="64.5" customHeight="1" x14ac:dyDescent="0.3">
      <c r="A81" s="79"/>
      <c r="B81" s="116"/>
      <c r="C81" s="72" t="s">
        <v>33</v>
      </c>
      <c r="D81" s="83">
        <v>3000</v>
      </c>
      <c r="E81" s="83">
        <v>4802.7</v>
      </c>
      <c r="F81" s="82">
        <f t="shared" si="5"/>
        <v>1802.6999999999998</v>
      </c>
      <c r="G81" s="84">
        <f>E81/D81*100</f>
        <v>160.09</v>
      </c>
      <c r="H81" s="52"/>
      <c r="I81" s="48"/>
      <c r="J81" s="48"/>
    </row>
    <row r="82" spans="1:10" ht="251.25" customHeight="1" x14ac:dyDescent="0.3">
      <c r="A82" s="79">
        <v>4</v>
      </c>
      <c r="B82" s="116" t="s">
        <v>38</v>
      </c>
      <c r="C82" s="72" t="s">
        <v>39</v>
      </c>
      <c r="D82" s="20">
        <v>2500</v>
      </c>
      <c r="E82" s="108">
        <v>4663.7</v>
      </c>
      <c r="F82" s="82">
        <f>E82-D82</f>
        <v>2163.6999999999998</v>
      </c>
      <c r="G82" s="84">
        <f>E82/D82*100</f>
        <v>186.548</v>
      </c>
      <c r="H82" s="51"/>
      <c r="I82" s="48"/>
      <c r="J82" s="48"/>
    </row>
    <row r="83" spans="1:10" ht="42.75" customHeight="1" x14ac:dyDescent="0.3">
      <c r="A83" s="59"/>
      <c r="B83" s="30" t="s">
        <v>40</v>
      </c>
      <c r="C83" s="72"/>
      <c r="D83" s="20">
        <f>D49+D57+D71+D82</f>
        <v>8500.2000000000007</v>
      </c>
      <c r="E83" s="105">
        <f>E49+E57+E71+E82</f>
        <v>13102.64</v>
      </c>
      <c r="F83" s="82">
        <f>E83-D83</f>
        <v>4602.4399999999987</v>
      </c>
      <c r="G83" s="84">
        <f>E83/D83*100</f>
        <v>154.14507893931906</v>
      </c>
    </row>
    <row r="84" spans="1:10" ht="19.5" customHeight="1" x14ac:dyDescent="0.3">
      <c r="A84" s="42"/>
      <c r="B84" s="42"/>
      <c r="C84" s="43"/>
      <c r="D84" s="44"/>
    </row>
    <row r="85" spans="1:10" ht="18.75" customHeight="1" x14ac:dyDescent="0.3">
      <c r="B85" s="236" t="s">
        <v>70</v>
      </c>
      <c r="C85" s="236"/>
      <c r="D85" s="236"/>
      <c r="E85" s="236"/>
      <c r="F85" s="236"/>
      <c r="G85" s="236"/>
    </row>
    <row r="86" spans="1:10" x14ac:dyDescent="0.3">
      <c r="B86" s="2" t="s">
        <v>41</v>
      </c>
    </row>
  </sheetData>
  <mergeCells count="17">
    <mergeCell ref="A5:G5"/>
    <mergeCell ref="A8:A10"/>
    <mergeCell ref="B8:B10"/>
    <mergeCell ref="C8:C10"/>
    <mergeCell ref="D8:D10"/>
    <mergeCell ref="E8:E10"/>
    <mergeCell ref="F8:F10"/>
    <mergeCell ref="G8:G10"/>
    <mergeCell ref="B30:D30"/>
    <mergeCell ref="B85:G85"/>
    <mergeCell ref="B12:D12"/>
    <mergeCell ref="B48:H48"/>
    <mergeCell ref="A16:A17"/>
    <mergeCell ref="B16:B17"/>
    <mergeCell ref="C16:C17"/>
    <mergeCell ref="D16:G16"/>
    <mergeCell ref="D17:G17"/>
  </mergeCells>
  <pageMargins left="0.59" right="0.18" top="0.42" bottom="0.17" header="0.22" footer="0.2800000000000000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topLeftCell="A78" zoomScale="75" zoomScaleNormal="70" zoomScaleSheetLayoutView="75" workbookViewId="0">
      <selection activeCell="A54" sqref="A54"/>
    </sheetView>
  </sheetViews>
  <sheetFormatPr defaultColWidth="8.85546875" defaultRowHeight="18.75" x14ac:dyDescent="0.3"/>
  <cols>
    <col min="1" max="1" width="6.140625" style="1" customWidth="1"/>
    <col min="2" max="2" width="41.85546875" style="2" customWidth="1"/>
    <col min="3" max="3" width="38.28515625" style="2" customWidth="1"/>
    <col min="4" max="4" width="21.5703125" style="2" customWidth="1"/>
    <col min="5" max="5" width="21.140625" style="2" customWidth="1"/>
    <col min="6" max="6" width="19.7109375" style="2" customWidth="1"/>
    <col min="7" max="7" width="19.28515625" style="2" customWidth="1"/>
    <col min="8" max="8" width="14.5703125" style="2" customWidth="1"/>
    <col min="9" max="16384" width="8.85546875" style="2"/>
  </cols>
  <sheetData>
    <row r="2" spans="1:7" ht="24.75" customHeight="1" x14ac:dyDescent="0.3"/>
    <row r="3" spans="1:7" ht="42.75" customHeight="1" x14ac:dyDescent="0.3">
      <c r="F3" s="2" t="s">
        <v>0</v>
      </c>
    </row>
    <row r="5" spans="1:7" ht="60.75" customHeight="1" x14ac:dyDescent="0.3">
      <c r="A5" s="244" t="s">
        <v>140</v>
      </c>
      <c r="B5" s="244"/>
      <c r="C5" s="244"/>
      <c r="D5" s="244"/>
      <c r="E5" s="244"/>
      <c r="F5" s="244"/>
      <c r="G5" s="244"/>
    </row>
    <row r="6" spans="1:7" ht="16.5" customHeight="1" x14ac:dyDescent="0.3">
      <c r="A6" s="117"/>
      <c r="B6" s="117"/>
      <c r="C6" s="117"/>
      <c r="D6" s="117"/>
      <c r="E6" s="120"/>
      <c r="F6" s="120"/>
      <c r="G6" s="120"/>
    </row>
    <row r="7" spans="1:7" x14ac:dyDescent="0.3">
      <c r="F7" s="2" t="s">
        <v>69</v>
      </c>
    </row>
    <row r="8" spans="1:7" ht="27.6" customHeight="1" x14ac:dyDescent="0.3">
      <c r="A8" s="259"/>
      <c r="B8" s="259" t="s">
        <v>1</v>
      </c>
      <c r="C8" s="259" t="s">
        <v>2</v>
      </c>
      <c r="D8" s="259" t="s">
        <v>141</v>
      </c>
      <c r="E8" s="259" t="s">
        <v>131</v>
      </c>
      <c r="F8" s="259" t="s">
        <v>91</v>
      </c>
      <c r="G8" s="259" t="s">
        <v>92</v>
      </c>
    </row>
    <row r="9" spans="1:7" ht="13.5" customHeight="1" x14ac:dyDescent="0.3">
      <c r="A9" s="260"/>
      <c r="B9" s="260"/>
      <c r="C9" s="260"/>
      <c r="D9" s="260"/>
      <c r="E9" s="260"/>
      <c r="F9" s="260"/>
      <c r="G9" s="260"/>
    </row>
    <row r="10" spans="1:7" ht="40.5" customHeight="1" x14ac:dyDescent="0.3">
      <c r="A10" s="287"/>
      <c r="B10" s="287"/>
      <c r="C10" s="287"/>
      <c r="D10" s="287"/>
      <c r="E10" s="287"/>
      <c r="F10" s="287"/>
      <c r="G10" s="287"/>
    </row>
    <row r="11" spans="1:7" x14ac:dyDescent="0.3">
      <c r="A11" s="4" t="s">
        <v>3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7" ht="20.25" x14ac:dyDescent="0.3">
      <c r="A12" s="4"/>
      <c r="B12" s="277" t="s">
        <v>4</v>
      </c>
      <c r="C12" s="278"/>
      <c r="D12" s="279"/>
      <c r="E12" s="50"/>
      <c r="F12" s="50"/>
      <c r="G12" s="50"/>
    </row>
    <row r="13" spans="1:7" ht="191.25" customHeight="1" x14ac:dyDescent="0.3">
      <c r="A13" s="79">
        <v>1</v>
      </c>
      <c r="B13" s="116" t="s">
        <v>83</v>
      </c>
      <c r="C13" s="118" t="s">
        <v>47</v>
      </c>
      <c r="D13" s="6">
        <v>7865</v>
      </c>
      <c r="E13" s="6">
        <v>6290</v>
      </c>
      <c r="F13" s="6">
        <f>D13-E13</f>
        <v>1575</v>
      </c>
      <c r="G13" s="6">
        <f>D13/E13*100</f>
        <v>125.03974562798092</v>
      </c>
    </row>
    <row r="14" spans="1:7" ht="117.75" customHeight="1" x14ac:dyDescent="0.3">
      <c r="A14" s="79">
        <v>2</v>
      </c>
      <c r="B14" s="116" t="s">
        <v>6</v>
      </c>
      <c r="C14" s="118" t="s">
        <v>53</v>
      </c>
      <c r="D14" s="6">
        <v>5650</v>
      </c>
      <c r="E14" s="6">
        <v>3578.5</v>
      </c>
      <c r="F14" s="6">
        <f>D14-E14</f>
        <v>2071.5</v>
      </c>
      <c r="G14" s="6">
        <f>D14/E14*100</f>
        <v>157.88738298169625</v>
      </c>
    </row>
    <row r="15" spans="1:7" ht="206.45" customHeight="1" x14ac:dyDescent="0.3">
      <c r="A15" s="79">
        <v>3</v>
      </c>
      <c r="B15" s="116" t="s">
        <v>7</v>
      </c>
      <c r="C15" s="8" t="s">
        <v>55</v>
      </c>
      <c r="D15" s="6">
        <v>2000</v>
      </c>
      <c r="E15" s="6">
        <v>4675.5</v>
      </c>
      <c r="F15" s="6">
        <f>D15-E15</f>
        <v>-2675.5</v>
      </c>
      <c r="G15" s="6">
        <f>D15/E15*100</f>
        <v>42.776173671265106</v>
      </c>
    </row>
    <row r="16" spans="1:7" ht="206.45" customHeight="1" x14ac:dyDescent="0.3">
      <c r="A16" s="164">
        <v>4</v>
      </c>
      <c r="B16" s="163" t="s">
        <v>148</v>
      </c>
      <c r="C16" s="8" t="s">
        <v>55</v>
      </c>
      <c r="D16" s="49">
        <v>200</v>
      </c>
      <c r="E16" s="168">
        <v>0</v>
      </c>
      <c r="F16" s="168">
        <v>200</v>
      </c>
      <c r="G16" s="169"/>
    </row>
    <row r="17" spans="1:7" s="48" customFormat="1" ht="287.25" customHeight="1" x14ac:dyDescent="0.3">
      <c r="A17" s="281">
        <v>5</v>
      </c>
      <c r="B17" s="283" t="s">
        <v>59</v>
      </c>
      <c r="C17" s="288" t="s">
        <v>56</v>
      </c>
      <c r="D17" s="270" t="s">
        <v>133</v>
      </c>
      <c r="E17" s="285"/>
      <c r="F17" s="285"/>
      <c r="G17" s="286"/>
    </row>
    <row r="18" spans="1:7" s="48" customFormat="1" ht="3" hidden="1" customHeight="1" x14ac:dyDescent="0.3">
      <c r="A18" s="282"/>
      <c r="B18" s="284"/>
      <c r="C18" s="289"/>
      <c r="D18" s="270" t="s">
        <v>66</v>
      </c>
      <c r="E18" s="285"/>
      <c r="F18" s="285"/>
      <c r="G18" s="286"/>
    </row>
    <row r="19" spans="1:7" s="48" customFormat="1" ht="210.75" customHeight="1" x14ac:dyDescent="0.3">
      <c r="A19" s="32">
        <v>6</v>
      </c>
      <c r="B19" s="157" t="s">
        <v>139</v>
      </c>
      <c r="C19" s="121" t="s">
        <v>142</v>
      </c>
      <c r="D19" s="6">
        <v>350</v>
      </c>
      <c r="E19" s="167">
        <v>0</v>
      </c>
      <c r="F19" s="6">
        <v>350</v>
      </c>
      <c r="G19" s="122"/>
    </row>
    <row r="20" spans="1:7" s="48" customFormat="1" ht="153.75" customHeight="1" x14ac:dyDescent="0.3">
      <c r="A20" s="32">
        <v>7</v>
      </c>
      <c r="B20" s="163" t="s">
        <v>149</v>
      </c>
      <c r="C20" s="166" t="s">
        <v>9</v>
      </c>
      <c r="D20" s="6">
        <v>500</v>
      </c>
      <c r="E20" s="167">
        <v>0</v>
      </c>
      <c r="F20" s="6">
        <v>500</v>
      </c>
      <c r="G20" s="165"/>
    </row>
    <row r="21" spans="1:7" s="48" customFormat="1" ht="145.5" customHeight="1" x14ac:dyDescent="0.3">
      <c r="A21" s="32">
        <v>8</v>
      </c>
      <c r="B21" s="116" t="s">
        <v>8</v>
      </c>
      <c r="C21" s="8" t="s">
        <v>9</v>
      </c>
      <c r="D21" s="6">
        <v>1500</v>
      </c>
      <c r="E21" s="6">
        <v>2916.6</v>
      </c>
      <c r="F21" s="6">
        <f>D21-E21</f>
        <v>-1416.6</v>
      </c>
      <c r="G21" s="6">
        <f>D21/E21*100</f>
        <v>51.429746965644931</v>
      </c>
    </row>
    <row r="22" spans="1:7" ht="155.25" customHeight="1" x14ac:dyDescent="0.3">
      <c r="A22" s="53">
        <v>9</v>
      </c>
      <c r="B22" s="157" t="s">
        <v>137</v>
      </c>
      <c r="C22" s="9" t="s">
        <v>138</v>
      </c>
      <c r="D22" s="6">
        <v>400</v>
      </c>
      <c r="E22" s="6">
        <v>0</v>
      </c>
      <c r="F22" s="6">
        <f t="shared" ref="F22:F32" si="0">D22-E22</f>
        <v>400</v>
      </c>
      <c r="G22" s="6"/>
    </row>
    <row r="23" spans="1:7" ht="137.25" customHeight="1" x14ac:dyDescent="0.3">
      <c r="A23" s="79">
        <v>10</v>
      </c>
      <c r="B23" s="116" t="s">
        <v>10</v>
      </c>
      <c r="C23" s="9" t="s">
        <v>57</v>
      </c>
      <c r="D23" s="6">
        <v>1200</v>
      </c>
      <c r="E23" s="6">
        <v>2200</v>
      </c>
      <c r="F23" s="6">
        <f t="shared" si="0"/>
        <v>-1000</v>
      </c>
      <c r="G23" s="6">
        <f t="shared" ref="G23:G32" si="1">D23/E23*100</f>
        <v>54.54545454545454</v>
      </c>
    </row>
    <row r="24" spans="1:7" ht="138" customHeight="1" x14ac:dyDescent="0.3">
      <c r="A24" s="79">
        <v>11</v>
      </c>
      <c r="B24" s="116" t="s">
        <v>11</v>
      </c>
      <c r="C24" s="9" t="s">
        <v>58</v>
      </c>
      <c r="D24" s="6">
        <v>3600</v>
      </c>
      <c r="E24" s="6">
        <v>680</v>
      </c>
      <c r="F24" s="6">
        <f t="shared" si="0"/>
        <v>2920</v>
      </c>
      <c r="G24" s="6">
        <f t="shared" si="1"/>
        <v>529.41176470588232</v>
      </c>
    </row>
    <row r="25" spans="1:7" ht="148.69999999999999" customHeight="1" x14ac:dyDescent="0.3">
      <c r="A25" s="79">
        <v>12</v>
      </c>
      <c r="B25" s="116" t="s">
        <v>150</v>
      </c>
      <c r="C25" s="9" t="s">
        <v>54</v>
      </c>
      <c r="D25" s="6">
        <v>12500</v>
      </c>
      <c r="E25" s="6">
        <v>11818.3</v>
      </c>
      <c r="F25" s="6">
        <f t="shared" si="0"/>
        <v>681.70000000000073</v>
      </c>
      <c r="G25" s="6">
        <f t="shared" si="1"/>
        <v>105.7681730874999</v>
      </c>
    </row>
    <row r="26" spans="1:7" ht="75.75" customHeight="1" x14ac:dyDescent="0.3">
      <c r="A26" s="79">
        <v>13</v>
      </c>
      <c r="B26" s="116" t="s">
        <v>12</v>
      </c>
      <c r="C26" s="9" t="s">
        <v>57</v>
      </c>
      <c r="D26" s="6">
        <v>4000</v>
      </c>
      <c r="E26" s="6">
        <v>4142.3</v>
      </c>
      <c r="F26" s="6">
        <f t="shared" si="0"/>
        <v>-142.30000000000018</v>
      </c>
      <c r="G26" s="6">
        <f t="shared" si="1"/>
        <v>96.564710426574607</v>
      </c>
    </row>
    <row r="27" spans="1:7" ht="187.5" customHeight="1" x14ac:dyDescent="0.3">
      <c r="A27" s="172">
        <v>14</v>
      </c>
      <c r="B27" s="173" t="s">
        <v>157</v>
      </c>
      <c r="C27" s="174" t="s">
        <v>158</v>
      </c>
      <c r="D27" s="6">
        <v>500</v>
      </c>
      <c r="E27" s="6">
        <v>0</v>
      </c>
      <c r="F27" s="6">
        <f t="shared" si="0"/>
        <v>500</v>
      </c>
      <c r="G27" s="6">
        <v>0</v>
      </c>
    </row>
    <row r="28" spans="1:7" ht="111.75" customHeight="1" x14ac:dyDescent="0.3">
      <c r="A28" s="47">
        <v>15</v>
      </c>
      <c r="B28" s="116" t="s">
        <v>13</v>
      </c>
      <c r="C28" s="158" t="s">
        <v>143</v>
      </c>
      <c r="D28" s="6">
        <v>550</v>
      </c>
      <c r="E28" s="6">
        <v>832.6</v>
      </c>
      <c r="F28" s="6">
        <f t="shared" si="0"/>
        <v>-282.60000000000002</v>
      </c>
      <c r="G28" s="6">
        <f t="shared" si="1"/>
        <v>66.05813115541676</v>
      </c>
    </row>
    <row r="29" spans="1:7" ht="164.25" customHeight="1" x14ac:dyDescent="0.3">
      <c r="A29" s="47">
        <v>16</v>
      </c>
      <c r="B29" s="159" t="s">
        <v>90</v>
      </c>
      <c r="C29" s="158" t="s">
        <v>144</v>
      </c>
      <c r="D29" s="6">
        <v>350</v>
      </c>
      <c r="E29" s="6">
        <v>315.39999999999998</v>
      </c>
      <c r="F29" s="6">
        <f t="shared" si="0"/>
        <v>34.600000000000023</v>
      </c>
      <c r="G29" s="6">
        <f t="shared" si="1"/>
        <v>110.9701965757768</v>
      </c>
    </row>
    <row r="30" spans="1:7" ht="93.75" customHeight="1" x14ac:dyDescent="0.3">
      <c r="A30" s="47">
        <v>17</v>
      </c>
      <c r="B30" s="116" t="s">
        <v>60</v>
      </c>
      <c r="C30" s="118" t="s">
        <v>95</v>
      </c>
      <c r="D30" s="6">
        <v>200</v>
      </c>
      <c r="E30" s="6">
        <v>310.89999999999998</v>
      </c>
      <c r="F30" s="6">
        <f t="shared" si="0"/>
        <v>-110.89999999999998</v>
      </c>
      <c r="G30" s="6">
        <f t="shared" si="1"/>
        <v>64.329366355741399</v>
      </c>
    </row>
    <row r="31" spans="1:7" ht="135" customHeight="1" x14ac:dyDescent="0.3">
      <c r="A31" s="47">
        <v>18</v>
      </c>
      <c r="B31" s="116" t="s">
        <v>61</v>
      </c>
      <c r="C31" s="57" t="s">
        <v>62</v>
      </c>
      <c r="D31" s="6">
        <v>600</v>
      </c>
      <c r="E31" s="6">
        <v>137.69999999999999</v>
      </c>
      <c r="F31" s="6">
        <f t="shared" si="0"/>
        <v>462.3</v>
      </c>
      <c r="G31" s="6">
        <f t="shared" si="1"/>
        <v>435.72984749455344</v>
      </c>
    </row>
    <row r="32" spans="1:7" ht="27.75" customHeight="1" x14ac:dyDescent="0.3">
      <c r="A32" s="79"/>
      <c r="B32" s="119" t="s">
        <v>14</v>
      </c>
      <c r="C32" s="10"/>
      <c r="D32" s="11">
        <f>SUM(D13:D31)</f>
        <v>41965</v>
      </c>
      <c r="E32" s="11">
        <f>SUM(E13:E31)</f>
        <v>37897.799999999996</v>
      </c>
      <c r="F32" s="6">
        <f t="shared" si="0"/>
        <v>4067.2000000000044</v>
      </c>
      <c r="G32" s="6">
        <f t="shared" si="1"/>
        <v>110.73202138382705</v>
      </c>
    </row>
    <row r="33" spans="1:8" ht="27.75" customHeight="1" x14ac:dyDescent="0.3">
      <c r="A33" s="53"/>
      <c r="B33" s="274" t="s">
        <v>15</v>
      </c>
      <c r="C33" s="275"/>
      <c r="D33" s="276"/>
      <c r="E33" s="50"/>
      <c r="F33" s="60"/>
      <c r="G33" s="60"/>
    </row>
    <row r="34" spans="1:8" ht="115.5" customHeight="1" x14ac:dyDescent="0.3">
      <c r="A34" s="79">
        <v>1</v>
      </c>
      <c r="B34" s="116" t="s">
        <v>96</v>
      </c>
      <c r="C34" s="118" t="s">
        <v>16</v>
      </c>
      <c r="D34" s="6">
        <v>1300</v>
      </c>
      <c r="E34" s="6">
        <v>3941.2</v>
      </c>
      <c r="F34" s="6">
        <f>D34-E34</f>
        <v>-2641.2</v>
      </c>
      <c r="G34" s="6">
        <f>D34/E34*100</f>
        <v>32.984877702222676</v>
      </c>
    </row>
    <row r="35" spans="1:8" ht="72" customHeight="1" x14ac:dyDescent="0.3">
      <c r="A35" s="79">
        <v>2</v>
      </c>
      <c r="B35" s="125" t="s">
        <v>97</v>
      </c>
      <c r="C35" s="126" t="s">
        <v>94</v>
      </c>
      <c r="D35" s="6">
        <v>1000</v>
      </c>
      <c r="E35" s="6">
        <v>2001.7</v>
      </c>
      <c r="F35" s="6">
        <f>D35-E35</f>
        <v>-1001.7</v>
      </c>
      <c r="G35" s="6">
        <f>D35/E35*100</f>
        <v>49.957536094319828</v>
      </c>
    </row>
    <row r="36" spans="1:8" ht="116.45" customHeight="1" x14ac:dyDescent="0.3">
      <c r="A36" s="79">
        <v>2</v>
      </c>
      <c r="B36" s="116" t="s">
        <v>17</v>
      </c>
      <c r="C36" s="118" t="s">
        <v>18</v>
      </c>
      <c r="D36" s="6">
        <v>100</v>
      </c>
      <c r="E36" s="60">
        <v>297</v>
      </c>
      <c r="F36" s="6">
        <f t="shared" ref="F36:F92" si="2">D36-E36</f>
        <v>-197</v>
      </c>
      <c r="G36" s="6">
        <f t="shared" ref="G36:G92" si="3">D36/E36*100</f>
        <v>33.670033670033675</v>
      </c>
    </row>
    <row r="37" spans="1:8" s="115" customFormat="1" ht="96" customHeight="1" x14ac:dyDescent="0.3">
      <c r="A37" s="99">
        <v>4</v>
      </c>
      <c r="B37" s="106" t="s">
        <v>72</v>
      </c>
      <c r="C37" s="104"/>
      <c r="D37" s="105">
        <f>D38+D39+D40+D42</f>
        <v>6306.4</v>
      </c>
      <c r="E37" s="105">
        <f>E38+E39+E40+E42</f>
        <v>10101.100000000002</v>
      </c>
      <c r="F37" s="6">
        <f t="shared" si="2"/>
        <v>-3794.7000000000025</v>
      </c>
      <c r="G37" s="6">
        <f t="shared" si="3"/>
        <v>62.43280434804128</v>
      </c>
      <c r="H37" s="111"/>
    </row>
    <row r="38" spans="1:8" ht="43.5" customHeight="1" x14ac:dyDescent="0.3">
      <c r="A38" s="99"/>
      <c r="B38" s="100"/>
      <c r="C38" s="161" t="s">
        <v>20</v>
      </c>
      <c r="D38" s="102">
        <v>5000</v>
      </c>
      <c r="E38" s="103">
        <v>9026.7000000000007</v>
      </c>
      <c r="F38" s="6">
        <f t="shared" si="2"/>
        <v>-4026.7000000000007</v>
      </c>
      <c r="G38" s="6">
        <f t="shared" si="3"/>
        <v>55.391228245095107</v>
      </c>
      <c r="H38" s="110"/>
    </row>
    <row r="39" spans="1:8" ht="59.25" customHeight="1" x14ac:dyDescent="0.3">
      <c r="A39" s="99"/>
      <c r="B39" s="100"/>
      <c r="C39" s="101" t="s">
        <v>21</v>
      </c>
      <c r="D39" s="102">
        <v>656.4</v>
      </c>
      <c r="E39" s="103">
        <v>406.2</v>
      </c>
      <c r="F39" s="6">
        <f t="shared" si="2"/>
        <v>250.2</v>
      </c>
      <c r="G39" s="6">
        <f t="shared" si="3"/>
        <v>161.59527326440178</v>
      </c>
      <c r="H39" s="110"/>
    </row>
    <row r="40" spans="1:8" ht="41.25" customHeight="1" x14ac:dyDescent="0.3">
      <c r="A40" s="99"/>
      <c r="B40" s="100"/>
      <c r="C40" s="101" t="s">
        <v>22</v>
      </c>
      <c r="D40" s="102">
        <v>450</v>
      </c>
      <c r="E40" s="103">
        <v>410</v>
      </c>
      <c r="F40" s="6">
        <f t="shared" si="2"/>
        <v>40</v>
      </c>
      <c r="G40" s="6">
        <f t="shared" si="3"/>
        <v>109.75609756097562</v>
      </c>
      <c r="H40" s="110"/>
    </row>
    <row r="41" spans="1:8" ht="42.75" hidden="1" customHeight="1" x14ac:dyDescent="0.3">
      <c r="A41" s="99"/>
      <c r="B41" s="100"/>
      <c r="C41" s="101"/>
      <c r="D41" s="102"/>
      <c r="E41" s="103"/>
      <c r="F41" s="6">
        <f t="shared" si="2"/>
        <v>0</v>
      </c>
      <c r="G41" s="6" t="e">
        <f t="shared" si="3"/>
        <v>#DIV/0!</v>
      </c>
      <c r="H41" s="110"/>
    </row>
    <row r="42" spans="1:8" ht="42.75" customHeight="1" x14ac:dyDescent="0.3">
      <c r="A42" s="99"/>
      <c r="B42" s="100"/>
      <c r="C42" s="101" t="s">
        <v>23</v>
      </c>
      <c r="D42" s="102">
        <v>200</v>
      </c>
      <c r="E42" s="103">
        <v>258.2</v>
      </c>
      <c r="F42" s="6">
        <f t="shared" si="2"/>
        <v>-58.199999999999989</v>
      </c>
      <c r="G42" s="6">
        <f t="shared" si="3"/>
        <v>77.459333849728893</v>
      </c>
      <c r="H42" s="110"/>
    </row>
    <row r="43" spans="1:8" ht="42.75" customHeight="1" x14ac:dyDescent="0.3">
      <c r="A43" s="99">
        <v>5</v>
      </c>
      <c r="B43" s="100" t="s">
        <v>24</v>
      </c>
      <c r="C43" s="104"/>
      <c r="D43" s="105">
        <f>D46+D47+D48</f>
        <v>21708.3</v>
      </c>
      <c r="E43" s="105">
        <f>E46+E47+E48</f>
        <v>10719.5</v>
      </c>
      <c r="F43" s="6">
        <f t="shared" si="2"/>
        <v>10988.8</v>
      </c>
      <c r="G43" s="6">
        <f t="shared" si="3"/>
        <v>202.51224404123326</v>
      </c>
      <c r="H43" s="111"/>
    </row>
    <row r="44" spans="1:8" ht="41.25" hidden="1" customHeight="1" x14ac:dyDescent="0.3">
      <c r="A44" s="99"/>
      <c r="B44" s="106"/>
      <c r="C44" s="101" t="s">
        <v>23</v>
      </c>
      <c r="D44" s="102"/>
      <c r="E44" s="103"/>
      <c r="F44" s="6">
        <f t="shared" si="2"/>
        <v>0</v>
      </c>
      <c r="G44" s="6" t="e">
        <f t="shared" si="3"/>
        <v>#DIV/0!</v>
      </c>
      <c r="H44" s="110"/>
    </row>
    <row r="45" spans="1:8" ht="42" hidden="1" customHeight="1" x14ac:dyDescent="0.3">
      <c r="A45" s="99"/>
      <c r="B45" s="106"/>
      <c r="C45" s="101"/>
      <c r="D45" s="102"/>
      <c r="E45" s="103"/>
      <c r="F45" s="6">
        <f t="shared" si="2"/>
        <v>0</v>
      </c>
      <c r="G45" s="6" t="e">
        <f t="shared" si="3"/>
        <v>#DIV/0!</v>
      </c>
      <c r="H45" s="110"/>
    </row>
    <row r="46" spans="1:8" ht="60" customHeight="1" x14ac:dyDescent="0.3">
      <c r="A46" s="99"/>
      <c r="B46" s="106"/>
      <c r="C46" s="161" t="s">
        <v>20</v>
      </c>
      <c r="D46" s="102">
        <v>19500</v>
      </c>
      <c r="E46" s="103">
        <v>9036.2000000000007</v>
      </c>
      <c r="F46" s="6">
        <f t="shared" si="2"/>
        <v>10463.799999999999</v>
      </c>
      <c r="G46" s="6">
        <f t="shared" si="3"/>
        <v>215.79867643478451</v>
      </c>
      <c r="H46" s="110"/>
    </row>
    <row r="47" spans="1:8" ht="40.5" customHeight="1" x14ac:dyDescent="0.3">
      <c r="A47" s="99"/>
      <c r="B47" s="106"/>
      <c r="C47" s="101" t="s">
        <v>22</v>
      </c>
      <c r="D47" s="102">
        <v>800</v>
      </c>
      <c r="E47" s="103">
        <v>784</v>
      </c>
      <c r="F47" s="6">
        <f t="shared" si="2"/>
        <v>16</v>
      </c>
      <c r="G47" s="6">
        <f t="shared" si="3"/>
        <v>102.04081632653062</v>
      </c>
      <c r="H47" s="110"/>
    </row>
    <row r="48" spans="1:8" ht="57" customHeight="1" x14ac:dyDescent="0.3">
      <c r="A48" s="99"/>
      <c r="B48" s="106"/>
      <c r="C48" s="101" t="s">
        <v>21</v>
      </c>
      <c r="D48" s="102">
        <v>1408.3</v>
      </c>
      <c r="E48" s="103">
        <v>899.3</v>
      </c>
      <c r="F48" s="6">
        <f t="shared" si="2"/>
        <v>509</v>
      </c>
      <c r="G48" s="6">
        <f t="shared" si="3"/>
        <v>156.59957744912708</v>
      </c>
      <c r="H48" s="110"/>
    </row>
    <row r="49" spans="1:16" ht="71.45" hidden="1" customHeight="1" x14ac:dyDescent="0.3">
      <c r="A49" s="99"/>
      <c r="B49" s="106"/>
      <c r="C49" s="101" t="s">
        <v>74</v>
      </c>
      <c r="D49" s="102"/>
      <c r="E49" s="103"/>
      <c r="F49" s="6">
        <f t="shared" si="2"/>
        <v>0</v>
      </c>
      <c r="G49" s="6" t="e">
        <f t="shared" si="3"/>
        <v>#DIV/0!</v>
      </c>
      <c r="H49" s="113"/>
    </row>
    <row r="50" spans="1:16" ht="71.45" customHeight="1" x14ac:dyDescent="0.3">
      <c r="A50" s="99"/>
      <c r="B50" s="170" t="s">
        <v>151</v>
      </c>
      <c r="C50" s="101" t="s">
        <v>22</v>
      </c>
      <c r="D50" s="102">
        <v>135</v>
      </c>
      <c r="E50" s="103">
        <v>0</v>
      </c>
      <c r="F50" s="6">
        <f t="shared" si="2"/>
        <v>135</v>
      </c>
      <c r="G50" s="6" t="e">
        <f t="shared" si="3"/>
        <v>#DIV/0!</v>
      </c>
      <c r="H50" s="113"/>
    </row>
    <row r="51" spans="1:16" ht="71.45" customHeight="1" x14ac:dyDescent="0.3">
      <c r="A51" s="99"/>
      <c r="B51" s="170" t="s">
        <v>152</v>
      </c>
      <c r="C51" s="171" t="s">
        <v>20</v>
      </c>
      <c r="D51" s="102">
        <v>2510</v>
      </c>
      <c r="E51" s="103">
        <v>0</v>
      </c>
      <c r="F51" s="6">
        <f t="shared" si="2"/>
        <v>2510</v>
      </c>
      <c r="G51" s="6" t="e">
        <f t="shared" si="3"/>
        <v>#DIV/0!</v>
      </c>
      <c r="H51" s="113"/>
    </row>
    <row r="52" spans="1:16" ht="71.25" customHeight="1" x14ac:dyDescent="0.3">
      <c r="A52" s="79"/>
      <c r="B52" s="18" t="s">
        <v>27</v>
      </c>
      <c r="C52" s="118"/>
      <c r="D52" s="20">
        <f>D34+D35+D36+D37+D43+D50+D51</f>
        <v>33059.699999999997</v>
      </c>
      <c r="E52" s="20">
        <f>E34+E35+E36+E37+E43</f>
        <v>27060.5</v>
      </c>
      <c r="F52" s="6">
        <f t="shared" si="2"/>
        <v>5999.1999999999971</v>
      </c>
      <c r="G52" s="6">
        <f t="shared" si="3"/>
        <v>122.1695829714898</v>
      </c>
      <c r="H52" s="51"/>
    </row>
    <row r="53" spans="1:16" ht="71.25" customHeight="1" x14ac:dyDescent="0.3">
      <c r="A53" s="114"/>
      <c r="B53" s="280" t="s">
        <v>28</v>
      </c>
      <c r="C53" s="280"/>
      <c r="D53" s="280"/>
      <c r="E53" s="280"/>
      <c r="F53" s="280"/>
      <c r="G53" s="280"/>
      <c r="H53" s="280"/>
    </row>
    <row r="54" spans="1:16" ht="39" customHeight="1" x14ac:dyDescent="0.3">
      <c r="A54" s="79">
        <v>1</v>
      </c>
      <c r="B54" s="22" t="s">
        <v>29</v>
      </c>
      <c r="C54" s="59"/>
      <c r="D54" s="82">
        <f>D56+D59+D60</f>
        <v>811.9</v>
      </c>
      <c r="E54" s="82">
        <f>E56+E59+E60</f>
        <v>1273.44</v>
      </c>
      <c r="F54" s="11">
        <f t="shared" si="2"/>
        <v>-461.54000000000008</v>
      </c>
      <c r="G54" s="11">
        <f t="shared" si="3"/>
        <v>63.756439251162199</v>
      </c>
      <c r="H54" s="109"/>
    </row>
    <row r="55" spans="1:16" ht="40.5" hidden="1" customHeight="1" x14ac:dyDescent="0.3">
      <c r="A55" s="59"/>
      <c r="B55" s="119"/>
      <c r="C55" s="72" t="s">
        <v>26</v>
      </c>
      <c r="D55" s="83"/>
      <c r="E55" s="83"/>
      <c r="F55" s="6">
        <f t="shared" si="2"/>
        <v>0</v>
      </c>
      <c r="G55" s="6" t="e">
        <f t="shared" si="3"/>
        <v>#DIV/0!</v>
      </c>
      <c r="H55" s="52"/>
    </row>
    <row r="56" spans="1:16" ht="47.25" customHeight="1" x14ac:dyDescent="0.3">
      <c r="A56" s="59"/>
      <c r="B56" s="119"/>
      <c r="C56" s="72" t="s">
        <v>22</v>
      </c>
      <c r="D56" s="83">
        <v>470</v>
      </c>
      <c r="E56" s="83">
        <v>463</v>
      </c>
      <c r="F56" s="6">
        <f t="shared" si="2"/>
        <v>7</v>
      </c>
      <c r="G56" s="6">
        <f t="shared" si="3"/>
        <v>101.51187904967603</v>
      </c>
      <c r="H56" s="52"/>
    </row>
    <row r="57" spans="1:16" ht="38.25" hidden="1" customHeight="1" x14ac:dyDescent="0.3">
      <c r="A57" s="59"/>
      <c r="B57" s="119"/>
      <c r="C57" s="72" t="s">
        <v>73</v>
      </c>
      <c r="D57" s="83"/>
      <c r="E57" s="83"/>
      <c r="F57" s="6">
        <f t="shared" si="2"/>
        <v>0</v>
      </c>
      <c r="G57" s="6" t="e">
        <f t="shared" si="3"/>
        <v>#DIV/0!</v>
      </c>
      <c r="H57" s="52"/>
    </row>
    <row r="58" spans="1:16" ht="33" hidden="1" customHeight="1" x14ac:dyDescent="0.3">
      <c r="A58" s="59"/>
      <c r="B58" s="119"/>
      <c r="C58" s="72"/>
      <c r="D58" s="83"/>
      <c r="E58" s="83"/>
      <c r="F58" s="6">
        <f t="shared" si="2"/>
        <v>0</v>
      </c>
      <c r="G58" s="6" t="e">
        <f t="shared" si="3"/>
        <v>#DIV/0!</v>
      </c>
      <c r="H58" s="52"/>
    </row>
    <row r="59" spans="1:16" ht="54" customHeight="1" x14ac:dyDescent="0.3">
      <c r="A59" s="59"/>
      <c r="B59" s="119"/>
      <c r="C59" s="72" t="s">
        <v>30</v>
      </c>
      <c r="D59" s="83">
        <v>321.89999999999998</v>
      </c>
      <c r="E59" s="84">
        <v>790.44</v>
      </c>
      <c r="F59" s="6">
        <f t="shared" si="2"/>
        <v>-468.54000000000008</v>
      </c>
      <c r="G59" s="6">
        <f t="shared" si="3"/>
        <v>40.724153635949591</v>
      </c>
      <c r="H59" s="52"/>
    </row>
    <row r="60" spans="1:16" ht="45" customHeight="1" x14ac:dyDescent="0.3">
      <c r="A60" s="59"/>
      <c r="B60" s="119"/>
      <c r="C60" s="72" t="s">
        <v>23</v>
      </c>
      <c r="D60" s="83">
        <v>20</v>
      </c>
      <c r="E60" s="83">
        <v>20</v>
      </c>
      <c r="F60" s="6">
        <f t="shared" si="2"/>
        <v>0</v>
      </c>
      <c r="G60" s="6">
        <f t="shared" si="3"/>
        <v>100</v>
      </c>
      <c r="H60" s="52"/>
    </row>
    <row r="61" spans="1:16" ht="54.75" hidden="1" customHeight="1" x14ac:dyDescent="0.3">
      <c r="A61" s="59"/>
      <c r="B61" s="119"/>
      <c r="C61" s="72"/>
      <c r="D61" s="83"/>
      <c r="E61" s="83"/>
      <c r="F61" s="6">
        <f t="shared" si="2"/>
        <v>0</v>
      </c>
      <c r="G61" s="6" t="e">
        <f t="shared" si="3"/>
        <v>#DIV/0!</v>
      </c>
      <c r="H61" s="52"/>
    </row>
    <row r="62" spans="1:16" ht="67.5" customHeight="1" x14ac:dyDescent="0.3">
      <c r="A62" s="74">
        <v>2</v>
      </c>
      <c r="B62" s="116" t="s">
        <v>75</v>
      </c>
      <c r="C62" s="59"/>
      <c r="D62" s="20">
        <f>D64+D67+D68+D76+D77</f>
        <v>3328.9</v>
      </c>
      <c r="E62" s="20">
        <f>E64+E67+E68+E76+E77</f>
        <v>1555.8</v>
      </c>
      <c r="F62" s="6">
        <f t="shared" si="2"/>
        <v>1773.1000000000001</v>
      </c>
      <c r="G62" s="6">
        <f t="shared" si="3"/>
        <v>213.96709088571799</v>
      </c>
      <c r="H62" s="51"/>
    </row>
    <row r="63" spans="1:16" ht="79.5" hidden="1" customHeight="1" x14ac:dyDescent="0.3">
      <c r="A63" s="59"/>
      <c r="B63" s="119"/>
      <c r="C63" s="72"/>
      <c r="D63" s="83"/>
      <c r="E63" s="84"/>
      <c r="F63" s="6">
        <f t="shared" si="2"/>
        <v>0</v>
      </c>
      <c r="G63" s="6" t="e">
        <f t="shared" si="3"/>
        <v>#DIV/0!</v>
      </c>
      <c r="H63" s="52"/>
      <c r="I63" s="48"/>
      <c r="J63" s="48"/>
      <c r="K63" s="48"/>
      <c r="L63" s="48"/>
      <c r="M63" s="48"/>
      <c r="N63" s="48"/>
      <c r="O63" s="48"/>
      <c r="P63" s="48"/>
    </row>
    <row r="64" spans="1:16" ht="77.25" customHeight="1" x14ac:dyDescent="0.3">
      <c r="A64" s="74" t="s">
        <v>32</v>
      </c>
      <c r="B64" s="116" t="s">
        <v>42</v>
      </c>
      <c r="C64" s="161" t="s">
        <v>20</v>
      </c>
      <c r="D64" s="83">
        <v>1842.5</v>
      </c>
      <c r="E64" s="84">
        <v>1462.6</v>
      </c>
      <c r="F64" s="6">
        <f t="shared" si="2"/>
        <v>379.90000000000009</v>
      </c>
      <c r="G64" s="6">
        <f t="shared" si="3"/>
        <v>125.97429235607822</v>
      </c>
      <c r="H64" s="52"/>
      <c r="I64" s="48"/>
      <c r="J64" s="48"/>
      <c r="K64" s="48"/>
      <c r="L64" s="48"/>
      <c r="M64" s="48"/>
      <c r="N64" s="48"/>
      <c r="O64" s="48"/>
      <c r="P64" s="48"/>
    </row>
    <row r="65" spans="1:16" ht="243" hidden="1" customHeight="1" x14ac:dyDescent="0.3">
      <c r="A65" s="59"/>
      <c r="B65" s="25" t="s">
        <v>34</v>
      </c>
      <c r="C65" s="161" t="s">
        <v>20</v>
      </c>
      <c r="D65" s="83"/>
      <c r="E65" s="84"/>
      <c r="F65" s="6">
        <f t="shared" si="2"/>
        <v>0</v>
      </c>
      <c r="G65" s="6" t="e">
        <f t="shared" si="3"/>
        <v>#DIV/0!</v>
      </c>
      <c r="H65" s="52"/>
      <c r="I65" s="51"/>
      <c r="J65" s="51"/>
      <c r="K65" s="48"/>
      <c r="L65" s="48"/>
      <c r="M65" s="48"/>
      <c r="N65" s="48"/>
      <c r="O65" s="48"/>
      <c r="P65" s="48"/>
    </row>
    <row r="66" spans="1:16" ht="36" hidden="1" customHeight="1" x14ac:dyDescent="0.3">
      <c r="A66" s="59"/>
      <c r="B66" s="119"/>
      <c r="C66" s="161" t="s">
        <v>20</v>
      </c>
      <c r="D66" s="83"/>
      <c r="E66" s="84"/>
      <c r="F66" s="6">
        <f t="shared" si="2"/>
        <v>0</v>
      </c>
      <c r="G66" s="6" t="e">
        <f t="shared" si="3"/>
        <v>#DIV/0!</v>
      </c>
      <c r="H66" s="52"/>
      <c r="I66" s="48"/>
      <c r="J66" s="48"/>
      <c r="K66" s="48"/>
      <c r="L66" s="48"/>
      <c r="M66" s="48"/>
      <c r="N66" s="48"/>
      <c r="O66" s="48"/>
      <c r="P66" s="48"/>
    </row>
    <row r="67" spans="1:16" ht="199.5" customHeight="1" x14ac:dyDescent="0.3">
      <c r="A67" s="79" t="s">
        <v>35</v>
      </c>
      <c r="B67" s="107" t="s">
        <v>76</v>
      </c>
      <c r="C67" s="161" t="s">
        <v>20</v>
      </c>
      <c r="D67" s="83">
        <v>96.3</v>
      </c>
      <c r="E67" s="84">
        <v>93.2</v>
      </c>
      <c r="F67" s="6">
        <f t="shared" si="2"/>
        <v>3.0999999999999943</v>
      </c>
      <c r="G67" s="6">
        <f t="shared" si="3"/>
        <v>103.32618025751073</v>
      </c>
      <c r="H67" s="52"/>
      <c r="I67" s="35"/>
      <c r="J67" s="35"/>
      <c r="K67" s="48"/>
      <c r="L67" s="48"/>
      <c r="M67" s="48"/>
      <c r="N67" s="48"/>
      <c r="O67" s="48"/>
      <c r="P67" s="48"/>
    </row>
    <row r="68" spans="1:16" ht="105" customHeight="1" x14ac:dyDescent="0.3">
      <c r="A68" s="79" t="s">
        <v>63</v>
      </c>
      <c r="B68" s="162" t="s">
        <v>147</v>
      </c>
      <c r="C68" s="161" t="s">
        <v>20</v>
      </c>
      <c r="D68" s="83">
        <v>824.6</v>
      </c>
      <c r="E68" s="84">
        <v>0</v>
      </c>
      <c r="F68" s="6">
        <f t="shared" si="2"/>
        <v>824.6</v>
      </c>
      <c r="G68" s="6" t="e">
        <f t="shared" si="3"/>
        <v>#DIV/0!</v>
      </c>
      <c r="H68" s="52"/>
      <c r="I68" s="48"/>
      <c r="J68" s="48"/>
      <c r="K68" s="48"/>
      <c r="L68" s="48"/>
      <c r="M68" s="48"/>
      <c r="N68" s="48"/>
      <c r="O68" s="48"/>
      <c r="P68" s="48"/>
    </row>
    <row r="69" spans="1:16" ht="45.75" hidden="1" customHeight="1" x14ac:dyDescent="0.3">
      <c r="A69" s="79"/>
      <c r="B69" s="116"/>
      <c r="C69" s="72"/>
      <c r="D69" s="83"/>
      <c r="E69" s="84"/>
      <c r="F69" s="6">
        <f t="shared" si="2"/>
        <v>0</v>
      </c>
      <c r="G69" s="6" t="e">
        <f t="shared" si="3"/>
        <v>#DIV/0!</v>
      </c>
      <c r="H69" s="52"/>
      <c r="I69" s="48"/>
      <c r="J69" s="48"/>
      <c r="K69" s="48"/>
      <c r="L69" s="48"/>
      <c r="M69" s="48"/>
      <c r="N69" s="48"/>
      <c r="O69" s="48"/>
      <c r="P69" s="48"/>
    </row>
    <row r="70" spans="1:16" ht="89.25" hidden="1" customHeight="1" x14ac:dyDescent="0.3">
      <c r="A70" s="59"/>
      <c r="B70" s="119"/>
      <c r="C70" s="72"/>
      <c r="D70" s="83"/>
      <c r="E70" s="84"/>
      <c r="F70" s="6">
        <f t="shared" si="2"/>
        <v>0</v>
      </c>
      <c r="G70" s="6" t="e">
        <f t="shared" si="3"/>
        <v>#DIV/0!</v>
      </c>
      <c r="H70" s="52"/>
      <c r="I70" s="48"/>
      <c r="J70" s="48"/>
      <c r="K70" s="48"/>
      <c r="L70" s="48"/>
      <c r="M70" s="48"/>
      <c r="N70" s="48"/>
      <c r="O70" s="48"/>
      <c r="P70" s="48"/>
    </row>
    <row r="71" spans="1:16" ht="81.75" hidden="1" customHeight="1" x14ac:dyDescent="0.3">
      <c r="A71" s="59"/>
      <c r="B71" s="119"/>
      <c r="C71" s="72"/>
      <c r="D71" s="83"/>
      <c r="E71" s="84"/>
      <c r="F71" s="6">
        <f t="shared" si="2"/>
        <v>0</v>
      </c>
      <c r="G71" s="6" t="e">
        <f t="shared" si="3"/>
        <v>#DIV/0!</v>
      </c>
      <c r="H71" s="52"/>
      <c r="I71" s="48"/>
      <c r="J71" s="48"/>
      <c r="K71" s="48"/>
      <c r="L71" s="48"/>
      <c r="M71" s="48"/>
      <c r="N71" s="48"/>
      <c r="O71" s="48"/>
      <c r="P71" s="48"/>
    </row>
    <row r="72" spans="1:16" ht="56.25" hidden="1" customHeight="1" x14ac:dyDescent="0.3">
      <c r="A72" s="79"/>
      <c r="B72" s="116"/>
      <c r="C72" s="72"/>
      <c r="D72" s="20"/>
      <c r="E72" s="82"/>
      <c r="F72" s="6">
        <f t="shared" si="2"/>
        <v>0</v>
      </c>
      <c r="G72" s="6" t="e">
        <f t="shared" si="3"/>
        <v>#DIV/0!</v>
      </c>
      <c r="H72" s="109"/>
      <c r="I72" s="48"/>
      <c r="J72" s="48"/>
      <c r="K72" s="48"/>
      <c r="L72" s="48"/>
      <c r="M72" s="48"/>
      <c r="N72" s="48"/>
      <c r="O72" s="48"/>
      <c r="P72" s="48"/>
    </row>
    <row r="73" spans="1:16" ht="42" hidden="1" customHeight="1" x14ac:dyDescent="0.3">
      <c r="A73" s="79">
        <v>4</v>
      </c>
      <c r="B73" s="116" t="s">
        <v>77</v>
      </c>
      <c r="D73" s="20"/>
      <c r="E73" s="20"/>
      <c r="F73" s="6">
        <f t="shared" si="2"/>
        <v>0</v>
      </c>
      <c r="G73" s="6" t="e">
        <f t="shared" si="3"/>
        <v>#DIV/0!</v>
      </c>
      <c r="H73" s="51"/>
      <c r="I73" s="48"/>
      <c r="J73" s="48"/>
      <c r="K73" s="48"/>
      <c r="L73" s="48"/>
      <c r="M73" s="48"/>
      <c r="N73" s="48"/>
      <c r="O73" s="48"/>
      <c r="P73" s="48"/>
    </row>
    <row r="74" spans="1:16" ht="101.25" hidden="1" customHeight="1" x14ac:dyDescent="0.3">
      <c r="A74" s="79"/>
      <c r="B74" s="116"/>
      <c r="C74" s="118" t="s">
        <v>78</v>
      </c>
      <c r="D74" s="83"/>
      <c r="E74" s="83"/>
      <c r="F74" s="6">
        <f t="shared" si="2"/>
        <v>0</v>
      </c>
      <c r="G74" s="6" t="e">
        <f t="shared" si="3"/>
        <v>#DIV/0!</v>
      </c>
      <c r="H74" s="35"/>
      <c r="I74" s="48"/>
      <c r="J74" s="48"/>
      <c r="K74" s="48"/>
      <c r="L74" s="48"/>
      <c r="M74" s="48"/>
      <c r="N74" s="48"/>
      <c r="O74" s="48"/>
      <c r="P74" s="48"/>
    </row>
    <row r="75" spans="1:16" ht="117.75" hidden="1" customHeight="1" x14ac:dyDescent="0.3">
      <c r="A75" s="79"/>
      <c r="B75" s="116"/>
      <c r="C75" s="72" t="s">
        <v>22</v>
      </c>
      <c r="D75" s="83"/>
      <c r="E75" s="83"/>
      <c r="F75" s="6">
        <f t="shared" si="2"/>
        <v>0</v>
      </c>
      <c r="G75" s="6" t="e">
        <f t="shared" si="3"/>
        <v>#DIV/0!</v>
      </c>
      <c r="H75" s="35"/>
      <c r="I75" s="48"/>
      <c r="J75" s="48"/>
      <c r="K75" s="48"/>
      <c r="L75" s="48"/>
      <c r="M75" s="48"/>
      <c r="N75" s="48"/>
      <c r="O75" s="48"/>
      <c r="P75" s="48"/>
    </row>
    <row r="76" spans="1:16" ht="117.75" customHeight="1" x14ac:dyDescent="0.3">
      <c r="A76" s="79" t="s">
        <v>153</v>
      </c>
      <c r="B76" s="162" t="s">
        <v>154</v>
      </c>
      <c r="C76" s="72" t="s">
        <v>20</v>
      </c>
      <c r="D76" s="83">
        <v>318.60000000000002</v>
      </c>
      <c r="E76" s="83">
        <v>0</v>
      </c>
      <c r="F76" s="6">
        <f t="shared" si="2"/>
        <v>318.60000000000002</v>
      </c>
      <c r="G76" s="6" t="e">
        <f t="shared" si="3"/>
        <v>#DIV/0!</v>
      </c>
      <c r="H76" s="35"/>
      <c r="I76" s="48"/>
      <c r="J76" s="48"/>
      <c r="K76" s="48"/>
      <c r="L76" s="48"/>
      <c r="M76" s="48"/>
      <c r="N76" s="48"/>
      <c r="O76" s="48"/>
      <c r="P76" s="48"/>
    </row>
    <row r="77" spans="1:16" ht="117.75" customHeight="1" x14ac:dyDescent="0.3">
      <c r="A77" s="79" t="s">
        <v>155</v>
      </c>
      <c r="B77" s="162" t="s">
        <v>156</v>
      </c>
      <c r="C77" s="72" t="s">
        <v>20</v>
      </c>
      <c r="D77" s="83">
        <v>246.9</v>
      </c>
      <c r="E77" s="83">
        <v>0</v>
      </c>
      <c r="F77" s="6">
        <f t="shared" si="2"/>
        <v>246.9</v>
      </c>
      <c r="G77" s="6" t="e">
        <f t="shared" si="3"/>
        <v>#DIV/0!</v>
      </c>
      <c r="H77" s="35"/>
      <c r="I77" s="48"/>
      <c r="J77" s="48"/>
      <c r="K77" s="48"/>
      <c r="L77" s="48"/>
      <c r="M77" s="48"/>
      <c r="N77" s="48"/>
      <c r="O77" s="48"/>
      <c r="P77" s="48"/>
    </row>
    <row r="78" spans="1:16" ht="101.25" customHeight="1" x14ac:dyDescent="0.3">
      <c r="A78" s="79">
        <v>5</v>
      </c>
      <c r="B78" s="116" t="s">
        <v>79</v>
      </c>
      <c r="C78" s="118"/>
      <c r="D78" s="82">
        <f>D89+D90</f>
        <v>10150</v>
      </c>
      <c r="E78" s="82">
        <f>E89+E90</f>
        <v>5347.7</v>
      </c>
      <c r="F78" s="6">
        <f t="shared" si="2"/>
        <v>4802.3</v>
      </c>
      <c r="G78" s="6">
        <f t="shared" si="3"/>
        <v>189.80122295566321</v>
      </c>
      <c r="H78" s="109"/>
      <c r="I78" s="48"/>
      <c r="J78" s="48"/>
      <c r="K78" s="48"/>
      <c r="L78" s="48"/>
      <c r="M78" s="48"/>
      <c r="N78" s="48"/>
      <c r="O78" s="48"/>
      <c r="P78" s="48"/>
    </row>
    <row r="79" spans="1:16" ht="56.25" hidden="1" customHeight="1" x14ac:dyDescent="0.3">
      <c r="A79" s="79"/>
      <c r="B79" s="116"/>
      <c r="C79" s="26" t="s">
        <v>26</v>
      </c>
      <c r="D79" s="83"/>
      <c r="E79" s="83"/>
      <c r="F79" s="6">
        <f t="shared" si="2"/>
        <v>0</v>
      </c>
      <c r="G79" s="6" t="e">
        <f t="shared" si="3"/>
        <v>#DIV/0!</v>
      </c>
      <c r="H79" s="35"/>
      <c r="I79" s="48"/>
      <c r="J79" s="48"/>
      <c r="K79" s="48"/>
      <c r="L79" s="48"/>
      <c r="M79" s="48"/>
      <c r="N79" s="48"/>
      <c r="O79" s="48"/>
      <c r="P79" s="48"/>
    </row>
    <row r="80" spans="1:16" ht="114.75" hidden="1" customHeight="1" x14ac:dyDescent="0.3">
      <c r="A80" s="79"/>
      <c r="B80" s="116"/>
      <c r="C80" s="118"/>
      <c r="D80" s="83"/>
      <c r="E80" s="83"/>
      <c r="F80" s="6">
        <f t="shared" si="2"/>
        <v>0</v>
      </c>
      <c r="G80" s="6" t="e">
        <f t="shared" si="3"/>
        <v>#DIV/0!</v>
      </c>
      <c r="H80" s="35"/>
      <c r="I80" s="48"/>
      <c r="J80" s="48"/>
      <c r="K80" s="48"/>
      <c r="L80" s="48"/>
      <c r="M80" s="48"/>
      <c r="N80" s="48"/>
      <c r="O80" s="48"/>
      <c r="P80" s="48"/>
    </row>
    <row r="81" spans="1:16" ht="43.5" hidden="1" customHeight="1" x14ac:dyDescent="0.3">
      <c r="A81" s="79"/>
      <c r="B81" s="116"/>
      <c r="C81" s="118"/>
      <c r="D81" s="83"/>
      <c r="E81" s="83"/>
      <c r="F81" s="6">
        <f t="shared" si="2"/>
        <v>0</v>
      </c>
      <c r="G81" s="6" t="e">
        <f t="shared" si="3"/>
        <v>#DIV/0!</v>
      </c>
      <c r="H81" s="35"/>
      <c r="I81" s="52"/>
      <c r="J81" s="35"/>
      <c r="K81" s="48"/>
      <c r="L81" s="48"/>
      <c r="M81" s="48"/>
      <c r="N81" s="48"/>
      <c r="O81" s="48"/>
      <c r="P81" s="48"/>
    </row>
    <row r="82" spans="1:16" ht="108" hidden="1" customHeight="1" x14ac:dyDescent="0.3">
      <c r="A82" s="79"/>
      <c r="B82" s="116"/>
      <c r="C82" s="118" t="s">
        <v>73</v>
      </c>
      <c r="D82" s="83"/>
      <c r="E82" s="83"/>
      <c r="F82" s="6">
        <f t="shared" si="2"/>
        <v>0</v>
      </c>
      <c r="G82" s="6" t="e">
        <f t="shared" si="3"/>
        <v>#DIV/0!</v>
      </c>
      <c r="H82" s="35"/>
      <c r="I82" s="48"/>
    </row>
    <row r="83" spans="1:16" ht="58.7" hidden="1" customHeight="1" x14ac:dyDescent="0.3">
      <c r="A83" s="79">
        <v>6</v>
      </c>
      <c r="B83" s="116" t="s">
        <v>37</v>
      </c>
      <c r="D83" s="82"/>
      <c r="E83" s="82"/>
      <c r="F83" s="6">
        <f t="shared" si="2"/>
        <v>0</v>
      </c>
      <c r="G83" s="6" t="e">
        <f t="shared" si="3"/>
        <v>#DIV/0!</v>
      </c>
      <c r="H83" s="109"/>
      <c r="I83" s="48"/>
    </row>
    <row r="84" spans="1:16" ht="49.7" hidden="1" customHeight="1" x14ac:dyDescent="0.3">
      <c r="A84" s="79"/>
      <c r="B84" s="116"/>
      <c r="C84" s="27"/>
      <c r="D84" s="83"/>
      <c r="E84" s="28"/>
      <c r="F84" s="6">
        <f t="shared" si="2"/>
        <v>0</v>
      </c>
      <c r="G84" s="6" t="e">
        <f t="shared" si="3"/>
        <v>#DIV/0!</v>
      </c>
      <c r="H84" s="112"/>
      <c r="I84" s="48"/>
    </row>
    <row r="85" spans="1:16" ht="42" hidden="1" customHeight="1" x14ac:dyDescent="0.3">
      <c r="A85" s="79"/>
      <c r="B85" s="116"/>
      <c r="C85" s="29" t="s">
        <v>22</v>
      </c>
      <c r="D85" s="83"/>
      <c r="E85" s="84"/>
      <c r="F85" s="6">
        <f t="shared" si="2"/>
        <v>0</v>
      </c>
      <c r="G85" s="6" t="e">
        <f t="shared" si="3"/>
        <v>#DIV/0!</v>
      </c>
      <c r="H85" s="52"/>
      <c r="I85" s="48"/>
    </row>
    <row r="86" spans="1:16" ht="277.5" hidden="1" customHeight="1" x14ac:dyDescent="0.3">
      <c r="A86" s="79"/>
      <c r="B86" s="116"/>
      <c r="C86" s="26"/>
      <c r="D86" s="83"/>
      <c r="E86" s="83"/>
      <c r="F86" s="6">
        <f t="shared" si="2"/>
        <v>0</v>
      </c>
      <c r="G86" s="6" t="e">
        <f t="shared" si="3"/>
        <v>#DIV/0!</v>
      </c>
      <c r="H86" s="35"/>
      <c r="I86" s="48"/>
    </row>
    <row r="87" spans="1:16" ht="36.75" hidden="1" customHeight="1" x14ac:dyDescent="0.3">
      <c r="A87" s="79"/>
      <c r="B87" s="116"/>
      <c r="C87" s="72" t="s">
        <v>30</v>
      </c>
      <c r="D87" s="83"/>
      <c r="E87" s="83"/>
      <c r="F87" s="6">
        <f t="shared" si="2"/>
        <v>0</v>
      </c>
      <c r="G87" s="6" t="e">
        <f t="shared" si="3"/>
        <v>#DIV/0!</v>
      </c>
      <c r="H87" s="35"/>
    </row>
    <row r="88" spans="1:16" ht="47.25" hidden="1" customHeight="1" x14ac:dyDescent="0.3">
      <c r="A88" s="79"/>
      <c r="B88" s="116"/>
      <c r="C88" s="118" t="s">
        <v>80</v>
      </c>
      <c r="D88" s="83"/>
      <c r="E88" s="83"/>
      <c r="F88" s="6">
        <f t="shared" si="2"/>
        <v>0</v>
      </c>
      <c r="G88" s="6" t="e">
        <f t="shared" si="3"/>
        <v>#DIV/0!</v>
      </c>
      <c r="H88" s="52"/>
      <c r="I88" s="48"/>
      <c r="J88" s="48"/>
    </row>
    <row r="89" spans="1:16" ht="47.25" customHeight="1" x14ac:dyDescent="0.3">
      <c r="A89" s="79"/>
      <c r="B89" s="160"/>
      <c r="C89" s="72" t="s">
        <v>22</v>
      </c>
      <c r="D89" s="83">
        <v>550</v>
      </c>
      <c r="E89" s="83">
        <v>545</v>
      </c>
      <c r="F89" s="6">
        <f t="shared" si="2"/>
        <v>5</v>
      </c>
      <c r="G89" s="6">
        <f t="shared" si="3"/>
        <v>100.91743119266054</v>
      </c>
      <c r="H89" s="52"/>
      <c r="I89" s="48"/>
      <c r="J89" s="48"/>
    </row>
    <row r="90" spans="1:16" ht="47.25" customHeight="1" x14ac:dyDescent="0.3">
      <c r="A90" s="79"/>
      <c r="B90" s="160"/>
      <c r="C90" s="161" t="s">
        <v>20</v>
      </c>
      <c r="D90" s="83">
        <v>9600</v>
      </c>
      <c r="E90" s="83">
        <v>4802.7</v>
      </c>
      <c r="F90" s="6">
        <f t="shared" si="2"/>
        <v>4797.3</v>
      </c>
      <c r="G90" s="6">
        <f t="shared" si="3"/>
        <v>199.88756324567433</v>
      </c>
      <c r="H90" s="52"/>
      <c r="I90" s="48"/>
      <c r="J90" s="48"/>
    </row>
    <row r="91" spans="1:16" ht="251.25" customHeight="1" x14ac:dyDescent="0.3">
      <c r="A91" s="79">
        <v>7</v>
      </c>
      <c r="B91" s="116" t="s">
        <v>38</v>
      </c>
      <c r="C91" s="72" t="s">
        <v>39</v>
      </c>
      <c r="D91" s="20">
        <v>3000</v>
      </c>
      <c r="E91" s="108">
        <v>4663.7</v>
      </c>
      <c r="F91" s="6">
        <f t="shared" si="2"/>
        <v>-1663.6999999999998</v>
      </c>
      <c r="G91" s="6">
        <f t="shared" si="3"/>
        <v>64.326607629135665</v>
      </c>
      <c r="H91" s="51"/>
      <c r="I91" s="48"/>
      <c r="J91" s="48"/>
    </row>
    <row r="92" spans="1:16" ht="42.75" customHeight="1" x14ac:dyDescent="0.3">
      <c r="A92" s="59"/>
      <c r="B92" s="30" t="s">
        <v>40</v>
      </c>
      <c r="C92" s="72"/>
      <c r="D92" s="20">
        <f>D54+D62+D78+D91</f>
        <v>17290.8</v>
      </c>
      <c r="E92" s="20">
        <f>E54+E62+E78+E91</f>
        <v>12840.64</v>
      </c>
      <c r="F92" s="6">
        <f t="shared" si="2"/>
        <v>4450.16</v>
      </c>
      <c r="G92" s="6">
        <f t="shared" si="3"/>
        <v>134.65683953447802</v>
      </c>
    </row>
    <row r="93" spans="1:16" ht="19.5" customHeight="1" x14ac:dyDescent="0.3">
      <c r="A93" s="42"/>
      <c r="B93" s="42"/>
      <c r="C93" s="43"/>
      <c r="D93" s="44"/>
    </row>
    <row r="94" spans="1:16" ht="18.75" customHeight="1" x14ac:dyDescent="0.3">
      <c r="B94" s="236" t="s">
        <v>70</v>
      </c>
      <c r="C94" s="236"/>
      <c r="D94" s="236"/>
      <c r="E94" s="236"/>
      <c r="F94" s="236"/>
      <c r="G94" s="236"/>
    </row>
    <row r="95" spans="1:16" x14ac:dyDescent="0.3">
      <c r="B95" s="2" t="s">
        <v>41</v>
      </c>
    </row>
  </sheetData>
  <mergeCells count="17">
    <mergeCell ref="A5:G5"/>
    <mergeCell ref="A8:A10"/>
    <mergeCell ref="B8:B10"/>
    <mergeCell ref="C8:C10"/>
    <mergeCell ref="D8:D10"/>
    <mergeCell ref="E8:E10"/>
    <mergeCell ref="F8:F10"/>
    <mergeCell ref="G8:G10"/>
    <mergeCell ref="B33:D33"/>
    <mergeCell ref="B53:H53"/>
    <mergeCell ref="B94:G94"/>
    <mergeCell ref="B12:D12"/>
    <mergeCell ref="A17:A18"/>
    <mergeCell ref="B17:B18"/>
    <mergeCell ref="C17:C18"/>
    <mergeCell ref="D17:G17"/>
    <mergeCell ref="D18:G18"/>
  </mergeCells>
  <pageMargins left="0.59" right="0.18" top="0.42" bottom="0.17" header="0.22" footer="0.2800000000000000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план 2023</vt:lpstr>
      <vt:lpstr>заходи I квартал</vt:lpstr>
      <vt:lpstr>заходи I півріччя</vt:lpstr>
      <vt:lpstr>заходи 9 місяців</vt:lpstr>
      <vt:lpstr>заходи за 2021 рік</vt:lpstr>
      <vt:lpstr>порів 20222021</vt:lpstr>
      <vt:lpstr>'порів 20222021'!Область_друку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Кірічук Оксана Володимирівна</cp:lastModifiedBy>
  <cp:lastPrinted>2023-02-24T08:43:02Z</cp:lastPrinted>
  <dcterms:created xsi:type="dcterms:W3CDTF">2018-04-05T08:30:37Z</dcterms:created>
  <dcterms:modified xsi:type="dcterms:W3CDTF">2023-02-28T14:02:18Z</dcterms:modified>
</cp:coreProperties>
</file>