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JET\2024\Звіт за 2024 рік\"/>
    </mc:Choice>
  </mc:AlternateContent>
  <bookViews>
    <workbookView xWindow="0" yWindow="0" windowWidth="24000" windowHeight="9735"/>
  </bookViews>
  <sheets>
    <sheet name="2021" sheetId="3" r:id="rId1"/>
  </sheets>
  <definedNames>
    <definedName name="_xlnm.Print_Area" localSheetId="0">'2021'!$A$1:$J$83</definedName>
  </definedNames>
  <calcPr calcId="152511"/>
</workbook>
</file>

<file path=xl/calcChain.xml><?xml version="1.0" encoding="utf-8"?>
<calcChain xmlns="http://schemas.openxmlformats.org/spreadsheetml/2006/main">
  <c r="H55" i="3" l="1"/>
  <c r="G55" i="3"/>
  <c r="I58" i="3"/>
  <c r="F74" i="3"/>
  <c r="F75" i="3"/>
  <c r="F76" i="3"/>
  <c r="I59" i="3"/>
  <c r="D58" i="3" l="1"/>
  <c r="C58" i="3"/>
  <c r="J59" i="3"/>
  <c r="F59" i="3"/>
  <c r="D62" i="3"/>
  <c r="C62" i="3"/>
  <c r="J75" i="3"/>
  <c r="F71" i="3"/>
  <c r="J71" i="3"/>
  <c r="F67" i="3"/>
  <c r="J67" i="3"/>
  <c r="F23" i="3"/>
  <c r="I48" i="3"/>
  <c r="I51" i="3"/>
  <c r="I52" i="3"/>
  <c r="I53" i="3"/>
  <c r="I62" i="3"/>
  <c r="I63" i="3"/>
  <c r="I69" i="3"/>
  <c r="I47" i="3"/>
  <c r="I25" i="3"/>
  <c r="F10" i="3"/>
  <c r="F11" i="3"/>
  <c r="F13" i="3"/>
  <c r="F14" i="3"/>
  <c r="F15" i="3"/>
  <c r="F17" i="3"/>
  <c r="F18" i="3"/>
  <c r="F19" i="3"/>
  <c r="F20" i="3"/>
  <c r="F21" i="3"/>
  <c r="F22" i="3"/>
  <c r="F24" i="3"/>
  <c r="F27" i="3"/>
  <c r="F28" i="3"/>
  <c r="F31" i="3"/>
  <c r="F32" i="3"/>
  <c r="F33" i="3"/>
  <c r="F34" i="3"/>
  <c r="F35" i="3"/>
  <c r="F37" i="3"/>
  <c r="F38" i="3"/>
  <c r="F39" i="3"/>
  <c r="F40" i="3"/>
  <c r="F41" i="3"/>
  <c r="F44" i="3"/>
  <c r="F45" i="3"/>
  <c r="F50" i="3"/>
  <c r="F56" i="3"/>
  <c r="F57" i="3"/>
  <c r="F60" i="3"/>
  <c r="F61" i="3"/>
  <c r="F63" i="3"/>
  <c r="F64" i="3"/>
  <c r="F65" i="3"/>
  <c r="F66" i="3"/>
  <c r="F68" i="3"/>
  <c r="F70" i="3"/>
  <c r="F72" i="3"/>
  <c r="F73" i="3"/>
  <c r="C55" i="3" l="1"/>
  <c r="J62" i="3"/>
  <c r="J66" i="3"/>
  <c r="J65" i="3"/>
  <c r="J63" i="3"/>
  <c r="J64" i="3"/>
  <c r="J38" i="3"/>
  <c r="J69" i="3"/>
  <c r="J74" i="3"/>
  <c r="J72" i="3"/>
  <c r="J70" i="3"/>
  <c r="J60" i="3"/>
  <c r="J57" i="3"/>
  <c r="D36" i="3"/>
  <c r="J36" i="3" s="1"/>
  <c r="C36" i="3"/>
  <c r="J41" i="3"/>
  <c r="C29" i="3"/>
  <c r="D29" i="3"/>
  <c r="J29" i="3" s="1"/>
  <c r="J35" i="3"/>
  <c r="J34" i="3"/>
  <c r="J10" i="3"/>
  <c r="J11" i="3"/>
  <c r="J13" i="3"/>
  <c r="J14" i="3"/>
  <c r="J15" i="3"/>
  <c r="J17" i="3"/>
  <c r="J18" i="3"/>
  <c r="J19" i="3"/>
  <c r="J20" i="3"/>
  <c r="J21" i="3"/>
  <c r="J22" i="3"/>
  <c r="J23" i="3"/>
  <c r="J24" i="3"/>
  <c r="J25" i="3"/>
  <c r="J27" i="3"/>
  <c r="J28" i="3"/>
  <c r="J30" i="3"/>
  <c r="J31" i="3"/>
  <c r="J32" i="3"/>
  <c r="J33" i="3"/>
  <c r="J37" i="3"/>
  <c r="J39" i="3"/>
  <c r="J40" i="3"/>
  <c r="J42" i="3"/>
  <c r="J44" i="3"/>
  <c r="J45" i="3"/>
  <c r="J46" i="3"/>
  <c r="J47" i="3"/>
  <c r="J48" i="3"/>
  <c r="J50" i="3"/>
  <c r="J51" i="3"/>
  <c r="J52" i="3"/>
  <c r="J53" i="3"/>
  <c r="J56" i="3"/>
  <c r="J61" i="3"/>
  <c r="J68" i="3"/>
  <c r="J73" i="3"/>
  <c r="E62" i="3"/>
  <c r="D43" i="3"/>
  <c r="D9" i="3"/>
  <c r="D49" i="3"/>
  <c r="C49" i="3"/>
  <c r="E26" i="3"/>
  <c r="C9" i="3"/>
  <c r="H49" i="3"/>
  <c r="H8" i="3"/>
  <c r="I8" i="3" s="1"/>
  <c r="H43" i="3"/>
  <c r="D16" i="3"/>
  <c r="J16" i="3" s="1"/>
  <c r="G8" i="3"/>
  <c r="G43" i="3"/>
  <c r="G26" i="3" s="1"/>
  <c r="G49" i="3"/>
  <c r="D12" i="3"/>
  <c r="C16" i="3"/>
  <c r="C43" i="3"/>
  <c r="H12" i="3"/>
  <c r="G12" i="3"/>
  <c r="C12" i="3"/>
  <c r="E12" i="3"/>
  <c r="E58" i="3"/>
  <c r="J9" i="3"/>
  <c r="F12" i="3" l="1"/>
  <c r="F49" i="3"/>
  <c r="C26" i="3"/>
  <c r="D26" i="3"/>
  <c r="J26" i="3" s="1"/>
  <c r="I49" i="3"/>
  <c r="G54" i="3"/>
  <c r="G76" i="3" s="1"/>
  <c r="I43" i="3"/>
  <c r="I55" i="3"/>
  <c r="H26" i="3"/>
  <c r="I26" i="3" s="1"/>
  <c r="J43" i="3"/>
  <c r="F62" i="3"/>
  <c r="F36" i="3"/>
  <c r="C8" i="3"/>
  <c r="C54" i="3" s="1"/>
  <c r="C76" i="3" s="1"/>
  <c r="D8" i="3"/>
  <c r="F9" i="3"/>
  <c r="D55" i="3"/>
  <c r="F55" i="3" s="1"/>
  <c r="F58" i="3"/>
  <c r="F16" i="3"/>
  <c r="F43" i="3"/>
  <c r="F29" i="3"/>
  <c r="H54" i="3"/>
  <c r="I54" i="3" s="1"/>
  <c r="J49" i="3"/>
  <c r="J12" i="3"/>
  <c r="J58" i="3"/>
  <c r="F26" i="3" l="1"/>
  <c r="D54" i="3"/>
  <c r="D76" i="3" s="1"/>
  <c r="F54" i="3"/>
  <c r="J55" i="3"/>
  <c r="J8" i="3"/>
  <c r="F8" i="3"/>
  <c r="H76" i="3"/>
  <c r="I76" i="3" s="1"/>
  <c r="J54" i="3"/>
  <c r="J76" i="3" l="1"/>
</calcChain>
</file>

<file path=xl/sharedStrings.xml><?xml version="1.0" encoding="utf-8"?>
<sst xmlns="http://schemas.openxmlformats.org/spreadsheetml/2006/main" count="150" uniqueCount="149">
  <si>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</si>
  <si>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21010300</t>
  </si>
  <si>
    <t>Плата за надання інших адміністративних послуг</t>
  </si>
  <si>
    <t>22080400</t>
  </si>
  <si>
    <t>22090000</t>
  </si>
  <si>
    <t>21081100</t>
  </si>
  <si>
    <t>Код</t>
  </si>
  <si>
    <t>Податкові надходження</t>
  </si>
  <si>
    <t>Неподаткові надходження</t>
  </si>
  <si>
    <t>Адміністративні збори та платежі, доходи від некомерційного та побічного продажу</t>
  </si>
  <si>
    <t>Надходження від штрафів та фінансових санкцій</t>
  </si>
  <si>
    <t>Інші надходження</t>
  </si>
  <si>
    <t>Власні надходження бюджетних установ і організацій</t>
  </si>
  <si>
    <t>001400</t>
  </si>
  <si>
    <t xml:space="preserve">Надходження коштів від відчуження майна, що знаходиться у комунальній власності </t>
  </si>
  <si>
    <t>Плата за оренду цілісних майнових комплексів та іншого майна</t>
  </si>
  <si>
    <t xml:space="preserve">Всього доходів </t>
  </si>
  <si>
    <t xml:space="preserve">до рішення </t>
  </si>
  <si>
    <t>Державне мито</t>
  </si>
  <si>
    <t xml:space="preserve">   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</si>
  <si>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</si>
  <si>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</si>
  <si>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001402</t>
  </si>
  <si>
    <t>Плата за видачу ліцензій та сертифікатів</t>
  </si>
  <si>
    <t>41030000</t>
  </si>
  <si>
    <t>41030700</t>
  </si>
  <si>
    <t>/грн./</t>
  </si>
  <si>
    <t>% виконання до розпису на 1-й квартал 2011р.</t>
  </si>
  <si>
    <t>00220</t>
  </si>
  <si>
    <t xml:space="preserve">Реєстраційний збір за проведення державної реєстрації </t>
  </si>
  <si>
    <t>Екологічний податок</t>
  </si>
  <si>
    <t>Надходження до цільового фонду міської ради</t>
  </si>
  <si>
    <t>Податок на  доходи  фізичних осіб</t>
  </si>
  <si>
    <t xml:space="preserve">Штрафні санкції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</si>
  <si>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Податок на нерухоме майно, відмінне від земельної ділянки</t>
  </si>
  <si>
    <t xml:space="preserve">Надходження від продажу землі </t>
  </si>
  <si>
    <t>Найменування доходів згідно із бюджетною класифікацією (за чотиризначним кодом, у відрахуваннях).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</si>
  <si>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</si>
  <si>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Місцеві податки і  збори</t>
  </si>
  <si>
    <t xml:space="preserve">Плата за землю </t>
  </si>
  <si>
    <t xml:space="preserve">Транспортний податок </t>
  </si>
  <si>
    <t xml:space="preserve">Туристичний збір </t>
  </si>
  <si>
    <t>18011000</t>
  </si>
  <si>
    <t>18030100-18030200</t>
  </si>
  <si>
    <t>18010100-18010400</t>
  </si>
  <si>
    <t>18010500-18010900</t>
  </si>
  <si>
    <t>18050300-18050400</t>
  </si>
  <si>
    <t xml:space="preserve">Надходження коштів пайової участі у розвитку інфраструктури населеного пункту </t>
  </si>
  <si>
    <t>Інші неподаткові надходження</t>
  </si>
  <si>
    <t xml:space="preserve">Акцизний податок з реалізації суб"єктами господарювання роздрібної торгівлі підакцизних товарів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</si>
  <si>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</si>
  <si>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</si>
  <si>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Доходи від операцій з капіталом </t>
  </si>
  <si>
    <t>Разом доходів :</t>
  </si>
  <si>
    <t xml:space="preserve">Освітня субвенція з державного бюджету місцевим бюджетам </t>
  </si>
  <si>
    <t>41033900</t>
  </si>
  <si>
    <t xml:space="preserve"> Доходи міського бюджету.</t>
  </si>
  <si>
    <t>Загальний фонд</t>
  </si>
  <si>
    <t>Спеціальний фонд</t>
  </si>
  <si>
    <t xml:space="preserve">Податок на прибуток підприємств та фінансових установ комунальної власності </t>
  </si>
  <si>
    <t>Додаток 1</t>
  </si>
  <si>
    <t xml:space="preserve">Пальне </t>
  </si>
  <si>
    <t>21050000</t>
  </si>
  <si>
    <t xml:space="preserve">Плата за розміщення тимчасово вільних коштів </t>
  </si>
  <si>
    <t xml:space="preserve">Адміністративні штрафи та інші санкції </t>
  </si>
  <si>
    <t>41050000</t>
  </si>
  <si>
    <t>41053900</t>
  </si>
  <si>
    <t xml:space="preserve">Інші субвенції з місцевого бюджету </t>
  </si>
  <si>
    <t xml:space="preserve">Офіційні трансферти 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</si>
  <si>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</si>
  <si>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</si>
  <si>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Субвенції з місцевих бюджетів іншим місцевим бюджетам, в тому числі:</t>
  </si>
  <si>
    <t>18000000</t>
  </si>
  <si>
    <t>20000000</t>
  </si>
  <si>
    <t>21080000</t>
  </si>
  <si>
    <t>22000000</t>
  </si>
  <si>
    <t>24000000</t>
  </si>
  <si>
    <t>25000000</t>
  </si>
  <si>
    <t>30000000</t>
  </si>
  <si>
    <t>31030000</t>
  </si>
  <si>
    <t>33010000</t>
  </si>
  <si>
    <t>50110000</t>
  </si>
  <si>
    <t>40000000</t>
  </si>
  <si>
    <t>1300000</t>
  </si>
  <si>
    <t xml:space="preserve">Рентна плата та плата за використання інших природних ресурсів </t>
  </si>
  <si>
    <t xml:space="preserve">Збір за місця для паркування транспортних засобів </t>
  </si>
  <si>
    <t>21080500</t>
  </si>
  <si>
    <t xml:space="preserve">Інші надходження </t>
  </si>
  <si>
    <t>210817000</t>
  </si>
  <si>
    <t xml:space="preserve">Плата за встановлення земельного сервітуту </t>
  </si>
  <si>
    <t>22010000</t>
  </si>
  <si>
    <t xml:space="preserve">Кошти за шкоду, що заподіяна на земельних ділянках 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</si>
  <si>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</si>
  <si>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</si>
  <si>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</si>
  <si>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</si>
  <si>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Єдиний податок </t>
  </si>
  <si>
    <t xml:space="preserve">Керуючий справами виконавчого комітету                                                                                                                       </t>
  </si>
  <si>
    <t xml:space="preserve">      Начальник фінансового управління</t>
  </si>
  <si>
    <t>21080900, 21081500</t>
  </si>
  <si>
    <t>24170000</t>
  </si>
  <si>
    <t>Плата за гарантії, надані Верховною Радою Автономної Республіки Крим та міськими радами</t>
  </si>
  <si>
    <t>Субвенції з Державного бюджету  - всього:</t>
  </si>
  <si>
    <t>21081800</t>
  </si>
  <si>
    <t>21082400</t>
  </si>
  <si>
    <t>Адміністративні шьрафи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</si>
  <si>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</si>
  <si>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Сергій ЯМЧУК </t>
  </si>
  <si>
    <t xml:space="preserve">Уточнений бюджет   на 2024 рік </t>
  </si>
  <si>
    <t>22130000</t>
  </si>
  <si>
    <t xml:space="preserve">Орендна плата за водні об"єкти </t>
  </si>
  <si>
    <t>41040400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</si>
  <si>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</si>
  <si>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</si>
  <si>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41051200</t>
  </si>
  <si>
    <t>Субвенція з місцевого бюджету на надання державної підтримкиособам з  особливими освітніми потребами за рахунок  відповідної субвенції з державного бюджету</t>
  </si>
  <si>
    <t>41051700</t>
  </si>
  <si>
    <t xml:space="preserve">Субвенція з місцевого бюджету за рахунок залишку  коштів субвенції на надання державної підтримки особам з особливими освітніми потребами, що утворився на початок бюджетного періоду </t>
  </si>
  <si>
    <t>41057700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</si>
  <si>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України"за рахунок відповідної субвенції з державного бюджету </t>
  </si>
  <si>
    <t>41051100</t>
  </si>
  <si>
    <t>Субвенуія з місцевого бюджету за рахунок залишку коштів освітньої субвенції, що утворився на початок бюджетного періоду</t>
  </si>
  <si>
    <t>22020400</t>
  </si>
  <si>
    <t xml:space="preserve">Плата за ліцензії на провадження грального бізнесу </t>
  </si>
  <si>
    <t>41050400</t>
  </si>
  <si>
    <t>41050500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</si>
  <si>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</si>
  <si>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</si>
  <si>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</si>
  <si>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</si>
  <si>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від "____" _________ 2025 року №_____</t>
  </si>
  <si>
    <t>Звіт про виконання загального та спеціального фонду бюджету Хмельницької міської територіальної громади за   2024 рік</t>
  </si>
  <si>
    <t xml:space="preserve">Виконано за    2024 року </t>
  </si>
  <si>
    <t>Виконано  за    2024 рік</t>
  </si>
  <si>
    <t>Разом виконання по загальному та спеціальному фондах за   2024 рік</t>
  </si>
  <si>
    <t>% виконання до плану на    2024 рік</t>
  </si>
  <si>
    <t>% виконання до плану на   2024 рік</t>
  </si>
  <si>
    <t xml:space="preserve">Інші дотації з місцевого бюджету </t>
  </si>
  <si>
    <t>41050900</t>
  </si>
  <si>
    <t>41051400</t>
  </si>
  <si>
    <t>41059300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</si>
  <si>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</si>
  <si>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</si>
  <si>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</si>
  <si>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</si>
  <si>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41033300</t>
  </si>
  <si>
    <t xml:space="preserve">Юлія САБІЙ </t>
  </si>
  <si>
    <t>14021900; 14031900</t>
  </si>
  <si>
    <t>24030000, 24060300, 24062100, 24110900, 12020900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</si>
</sst>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1" x14ac:knownFonts="1">
    <font>
      <sz val="10"/>
      <name val="MS Sans Serif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</font>
    <font>
      <sz val="16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</font>
    <font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i/>
      <sz val="14"/>
      <color indexed="10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10"/>
      <name val="Times New Roman CYR"/>
      <charset val="204"/>
    </font>
    <font>
      <b/>
      <sz val="16"/>
      <name val="Times New Roman CYR"/>
      <charset val="204"/>
    </font>
    <font>
      <b/>
      <sz val="16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2" fillId="4" borderId="1" applyNumberFormat="0" applyAlignment="0" applyProtection="0"/>
    <xf numFmtId="0" fontId="12" fillId="2" borderId="1" applyNumberFormat="0" applyAlignment="0" applyProtection="0"/>
    <xf numFmtId="0" fontId="20" fillId="3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5" applyNumberFormat="0" applyFill="0" applyAlignment="0" applyProtection="0"/>
    <xf numFmtId="0" fontId="16" fillId="5" borderId="6" applyNumberFormat="0" applyAlignment="0" applyProtection="0"/>
    <xf numFmtId="0" fontId="16" fillId="5" borderId="6" applyNumberFormat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8" fillId="0" borderId="7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38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2" fontId="26" fillId="0" borderId="0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vertical="center" wrapText="1"/>
    </xf>
    <xf numFmtId="164" fontId="27" fillId="0" borderId="8" xfId="0" applyNumberFormat="1" applyFont="1" applyFill="1" applyBorder="1" applyAlignment="1" applyProtection="1">
      <alignment vertical="center"/>
    </xf>
    <xf numFmtId="164" fontId="30" fillId="0" borderId="8" xfId="0" applyNumberFormat="1" applyFont="1" applyFill="1" applyBorder="1" applyAlignment="1" applyProtection="1">
      <alignment vertical="center"/>
    </xf>
    <xf numFmtId="0" fontId="27" fillId="0" borderId="8" xfId="0" applyNumberFormat="1" applyFont="1" applyFill="1" applyBorder="1" applyAlignment="1" applyProtection="1">
      <alignment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vertical="center" wrapText="1"/>
    </xf>
    <xf numFmtId="0" fontId="32" fillId="0" borderId="8" xfId="35" applyNumberFormat="1" applyFont="1" applyFill="1" applyBorder="1" applyAlignment="1" applyProtection="1">
      <alignment vertical="center" wrapText="1"/>
    </xf>
    <xf numFmtId="0" fontId="32" fillId="0" borderId="8" xfId="34" applyFont="1" applyFill="1" applyBorder="1" applyAlignment="1">
      <alignment horizontal="justify" vertical="top" wrapText="1"/>
    </xf>
    <xf numFmtId="49" fontId="33" fillId="0" borderId="11" xfId="0" applyNumberFormat="1" applyFont="1" applyFill="1" applyBorder="1" applyAlignment="1" applyProtection="1">
      <alignment horizontal="center" vertical="center"/>
    </xf>
    <xf numFmtId="0" fontId="33" fillId="0" borderId="8" xfId="0" applyNumberFormat="1" applyFont="1" applyFill="1" applyBorder="1" applyAlignment="1" applyProtection="1">
      <alignment vertical="center" wrapText="1"/>
    </xf>
    <xf numFmtId="164" fontId="34" fillId="0" borderId="8" xfId="0" applyNumberFormat="1" applyFont="1" applyFill="1" applyBorder="1" applyAlignment="1" applyProtection="1">
      <alignment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5" fillId="0" borderId="8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vertical="center"/>
    </xf>
    <xf numFmtId="49" fontId="33" fillId="0" borderId="12" xfId="0" applyNumberFormat="1" applyFont="1" applyFill="1" applyBorder="1" applyAlignment="1" applyProtection="1">
      <alignment horizontal="center" vertical="center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vertical="center" wrapText="1"/>
    </xf>
    <xf numFmtId="4" fontId="27" fillId="0" borderId="8" xfId="0" applyNumberFormat="1" applyFont="1" applyFill="1" applyBorder="1" applyAlignment="1" applyProtection="1">
      <alignment vertical="center"/>
    </xf>
    <xf numFmtId="4" fontId="30" fillId="0" borderId="8" xfId="0" applyNumberFormat="1" applyFont="1" applyFill="1" applyBorder="1" applyAlignment="1" applyProtection="1">
      <alignment vertical="center"/>
    </xf>
    <xf numFmtId="165" fontId="27" fillId="0" borderId="8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" fontId="37" fillId="0" borderId="8" xfId="0" applyNumberFormat="1" applyFont="1" applyFill="1" applyBorder="1" applyAlignment="1" applyProtection="1">
      <alignment vertical="center"/>
    </xf>
    <xf numFmtId="164" fontId="38" fillId="0" borderId="8" xfId="0" applyNumberFormat="1" applyFont="1" applyFill="1" applyBorder="1" applyAlignment="1" applyProtection="1">
      <alignment vertical="center"/>
    </xf>
    <xf numFmtId="165" fontId="37" fillId="0" borderId="8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4" fontId="37" fillId="0" borderId="13" xfId="0" applyNumberFormat="1" applyFont="1" applyFill="1" applyBorder="1" applyAlignment="1" applyProtection="1">
      <alignment vertical="center"/>
    </xf>
    <xf numFmtId="164" fontId="38" fillId="0" borderId="13" xfId="0" applyNumberFormat="1" applyFont="1" applyFill="1" applyBorder="1" applyAlignment="1" applyProtection="1">
      <alignment vertical="center"/>
    </xf>
    <xf numFmtId="4" fontId="37" fillId="0" borderId="14" xfId="0" applyNumberFormat="1" applyFont="1" applyFill="1" applyBorder="1" applyAlignment="1" applyProtection="1">
      <alignment vertical="center"/>
    </xf>
    <xf numFmtId="49" fontId="29" fillId="0" borderId="11" xfId="0" applyNumberFormat="1" applyFont="1" applyFill="1" applyBorder="1" applyAlignment="1" applyProtection="1">
      <alignment horizontal="center" vertical="center"/>
    </xf>
    <xf numFmtId="49" fontId="27" fillId="0" borderId="15" xfId="0" applyNumberFormat="1" applyFont="1" applyFill="1" applyBorder="1" applyAlignment="1" applyProtection="1">
      <alignment horizontal="center" vertical="center"/>
    </xf>
    <xf numFmtId="0" fontId="27" fillId="0" borderId="16" xfId="0" applyNumberFormat="1" applyFont="1" applyFill="1" applyBorder="1" applyAlignment="1" applyProtection="1">
      <alignment vertical="center" wrapText="1"/>
    </xf>
    <xf numFmtId="4" fontId="27" fillId="0" borderId="16" xfId="0" applyNumberFormat="1" applyFont="1" applyFill="1" applyBorder="1" applyAlignment="1" applyProtection="1">
      <alignment vertical="center"/>
    </xf>
    <xf numFmtId="164" fontId="30" fillId="0" borderId="16" xfId="0" applyNumberFormat="1" applyFont="1" applyFill="1" applyBorder="1" applyAlignment="1" applyProtection="1">
      <alignment vertical="center"/>
    </xf>
    <xf numFmtId="4" fontId="27" fillId="0" borderId="17" xfId="0" applyNumberFormat="1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vertical="center"/>
    </xf>
    <xf numFmtId="164" fontId="39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27" fillId="0" borderId="18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4" fillId="0" borderId="0" xfId="38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49" fontId="28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</cellXfs>
  <cellStyles count="41">
    <cellStyle name="Normal_meresha_07" xfId="1"/>
    <cellStyle name="Ввід" xfId="2"/>
    <cellStyle name="Ввод " xfId="3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" xfId="0" builtinId="0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/>
    <cellStyle name="Назва" xfId="31"/>
    <cellStyle name="Название" xfId="32"/>
    <cellStyle name="Обычный 2" xfId="33"/>
    <cellStyle name="Обычный_дод.1" xfId="34"/>
    <cellStyle name="Обычный_Додаток №1" xfId="35"/>
    <cellStyle name="Связанная ячейка" xfId="36"/>
    <cellStyle name="Середній" xfId="37"/>
    <cellStyle name="Стиль 1" xfId="38"/>
    <cellStyle name="Текст попередження" xfId="39"/>
    <cellStyle name="Текст предупреждения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70" zoomScaleNormal="70" workbookViewId="0">
      <pane ySplit="7" topLeftCell="A73" activePane="bottomLeft" state="frozen"/>
      <selection pane="bottomLeft" activeCell="G44" sqref="G44"/>
    </sheetView>
  </sheetViews>
  <sheetFormatPr defaultRowHeight="12.75" x14ac:dyDescent="0.2"/>
  <cols>
    <col min="1" max="1" width="12.85546875" style="7" customWidth="1"/>
    <col min="2" max="2" width="70.85546875" style="7" customWidth="1"/>
    <col min="3" max="3" width="22.28515625" style="7" bestFit="1" customWidth="1"/>
    <col min="4" max="4" width="20.85546875" style="7" customWidth="1"/>
    <col min="5" max="5" width="13" style="7" hidden="1" customWidth="1"/>
    <col min="6" max="6" width="16.42578125" style="7" customWidth="1"/>
    <col min="7" max="7" width="18.5703125" style="7" customWidth="1"/>
    <col min="8" max="8" width="19.5703125" style="7" customWidth="1"/>
    <col min="9" max="9" width="16.28515625" style="7" customWidth="1"/>
    <col min="10" max="10" width="21" style="7" customWidth="1"/>
    <col min="11" max="16384" width="9.140625" style="3"/>
  </cols>
  <sheetData>
    <row r="1" spans="1:10" ht="20.25" x14ac:dyDescent="0.2">
      <c r="A1" s="59"/>
      <c r="B1" s="59"/>
      <c r="C1" s="58" t="s">
        <v>60</v>
      </c>
      <c r="D1" s="58"/>
      <c r="E1" s="58"/>
      <c r="F1" s="58"/>
      <c r="G1" s="58"/>
      <c r="H1" s="58"/>
      <c r="I1" s="58"/>
      <c r="J1" s="58"/>
    </row>
    <row r="2" spans="1:10" ht="20.25" x14ac:dyDescent="0.2">
      <c r="A2" s="59"/>
      <c r="B2" s="59"/>
      <c r="C2" s="58" t="s">
        <v>17</v>
      </c>
      <c r="D2" s="58"/>
      <c r="E2" s="58"/>
      <c r="F2" s="58"/>
      <c r="G2" s="58"/>
      <c r="H2" s="58"/>
      <c r="I2" s="58"/>
      <c r="J2" s="58"/>
    </row>
    <row r="3" spans="1:10" ht="42" customHeight="1" x14ac:dyDescent="0.2">
      <c r="A3" s="59"/>
      <c r="B3" s="59"/>
      <c r="C3" s="58" t="s">
        <v>130</v>
      </c>
      <c r="D3" s="58"/>
      <c r="E3" s="58"/>
      <c r="F3" s="58"/>
      <c r="G3" s="58"/>
      <c r="H3" s="58"/>
      <c r="I3" s="58"/>
      <c r="J3" s="58"/>
    </row>
    <row r="4" spans="1:10" ht="43.5" customHeight="1" x14ac:dyDescent="0.2">
      <c r="A4" s="64" t="s">
        <v>131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21" thickBot="1" x14ac:dyDescent="0.25">
      <c r="A5" s="11" t="s">
        <v>56</v>
      </c>
      <c r="B5" s="11"/>
      <c r="C5" s="11"/>
      <c r="D5" s="11"/>
      <c r="E5" s="11"/>
      <c r="F5" s="11"/>
      <c r="H5" s="11"/>
      <c r="I5" s="6" t="s">
        <v>26</v>
      </c>
      <c r="J5" s="11"/>
    </row>
    <row r="6" spans="1:10" ht="23.25" customHeight="1" x14ac:dyDescent="0.2">
      <c r="A6" s="60" t="s">
        <v>6</v>
      </c>
      <c r="B6" s="66" t="s">
        <v>36</v>
      </c>
      <c r="C6" s="65" t="s">
        <v>57</v>
      </c>
      <c r="D6" s="65"/>
      <c r="E6" s="65"/>
      <c r="F6" s="65"/>
      <c r="G6" s="62" t="s">
        <v>58</v>
      </c>
      <c r="H6" s="62"/>
      <c r="I6" s="62"/>
      <c r="J6" s="18"/>
    </row>
    <row r="7" spans="1:10" ht="119.25" customHeight="1" x14ac:dyDescent="0.2">
      <c r="A7" s="61"/>
      <c r="B7" s="67"/>
      <c r="C7" s="1" t="s">
        <v>108</v>
      </c>
      <c r="D7" s="1" t="s">
        <v>133</v>
      </c>
      <c r="E7" s="1" t="s">
        <v>27</v>
      </c>
      <c r="F7" s="1" t="s">
        <v>135</v>
      </c>
      <c r="G7" s="1" t="s">
        <v>108</v>
      </c>
      <c r="H7" s="1" t="s">
        <v>132</v>
      </c>
      <c r="I7" s="1" t="s">
        <v>136</v>
      </c>
      <c r="J7" s="19" t="s">
        <v>134</v>
      </c>
    </row>
    <row r="8" spans="1:10" s="4" customFormat="1" ht="18.75" x14ac:dyDescent="0.2">
      <c r="A8" s="20">
        <v>10000000</v>
      </c>
      <c r="B8" s="21" t="s">
        <v>7</v>
      </c>
      <c r="C8" s="38">
        <f>SUM(C9,C15,C16,C23,C24,C25)</f>
        <v>3378324186</v>
      </c>
      <c r="D8" s="38">
        <f>SUM(D9,D15,D16,D23,D24,D25)</f>
        <v>3449360535.3600001</v>
      </c>
      <c r="E8" s="23">
        <v>91.8</v>
      </c>
      <c r="F8" s="40">
        <f>D8/C8*100</f>
        <v>102.10270967050408</v>
      </c>
      <c r="G8" s="38">
        <f>SUM(G25)</f>
        <v>1200000</v>
      </c>
      <c r="H8" s="38">
        <f>SUM(H25)</f>
        <v>2556578.8199999998</v>
      </c>
      <c r="I8" s="40">
        <f>H8/G8*100</f>
        <v>213.04823499999998</v>
      </c>
      <c r="J8" s="41">
        <f t="shared" ref="J8:J39" si="0">SUM(D8,H8)</f>
        <v>3451917114.1800003</v>
      </c>
    </row>
    <row r="9" spans="1:10" s="5" customFormat="1" ht="37.5" x14ac:dyDescent="0.2">
      <c r="A9" s="20">
        <v>11000000</v>
      </c>
      <c r="B9" s="24" t="s">
        <v>20</v>
      </c>
      <c r="C9" s="38">
        <f>SUM(C10:C11)</f>
        <v>1998737665</v>
      </c>
      <c r="D9" s="38">
        <f>SUM(D10:D11)</f>
        <v>2018852701.0899999</v>
      </c>
      <c r="E9" s="23">
        <v>88.2</v>
      </c>
      <c r="F9" s="40">
        <f t="shared" ref="F9:F74" si="1">D9/C9*100</f>
        <v>101.00638700326887</v>
      </c>
      <c r="G9" s="38"/>
      <c r="H9" s="38"/>
      <c r="I9" s="40"/>
      <c r="J9" s="41">
        <f t="shared" si="0"/>
        <v>2018852701.0899999</v>
      </c>
    </row>
    <row r="10" spans="1:10" ht="18.75" x14ac:dyDescent="0.2">
      <c r="A10" s="20">
        <v>11010000</v>
      </c>
      <c r="B10" s="21" t="s">
        <v>32</v>
      </c>
      <c r="C10" s="38">
        <v>1997037665</v>
      </c>
      <c r="D10" s="38">
        <v>2016645646.98</v>
      </c>
      <c r="E10" s="22">
        <v>106.6</v>
      </c>
      <c r="F10" s="40">
        <f t="shared" si="1"/>
        <v>100.98185338832857</v>
      </c>
      <c r="G10" s="38"/>
      <c r="H10" s="38"/>
      <c r="I10" s="40"/>
      <c r="J10" s="41">
        <f t="shared" si="0"/>
        <v>2016645646.98</v>
      </c>
    </row>
    <row r="11" spans="1:10" ht="39.75" customHeight="1" x14ac:dyDescent="0.2">
      <c r="A11" s="20">
        <v>11020000</v>
      </c>
      <c r="B11" s="21" t="s">
        <v>59</v>
      </c>
      <c r="C11" s="38">
        <v>1700000</v>
      </c>
      <c r="D11" s="38">
        <v>2207054.11</v>
      </c>
      <c r="E11" s="22">
        <v>80.7</v>
      </c>
      <c r="F11" s="40">
        <f t="shared" si="1"/>
        <v>129.82671235294117</v>
      </c>
      <c r="G11" s="38"/>
      <c r="H11" s="38"/>
      <c r="I11" s="40"/>
      <c r="J11" s="41">
        <f t="shared" si="0"/>
        <v>2207054.11</v>
      </c>
    </row>
    <row r="12" spans="1:10" s="5" customFormat="1" ht="1.5" hidden="1" customHeight="1" x14ac:dyDescent="0.2">
      <c r="A12" s="25" t="s">
        <v>13</v>
      </c>
      <c r="B12" s="24" t="s">
        <v>21</v>
      </c>
      <c r="C12" s="39">
        <f t="shared" ref="C12:H12" si="2">SUM(C13:C14)</f>
        <v>0</v>
      </c>
      <c r="D12" s="39">
        <f>SUM(D13:D14)</f>
        <v>0</v>
      </c>
      <c r="E12" s="23">
        <f t="shared" si="2"/>
        <v>103.8</v>
      </c>
      <c r="F12" s="40" t="e">
        <f t="shared" si="1"/>
        <v>#DIV/0!</v>
      </c>
      <c r="G12" s="38">
        <f t="shared" si="2"/>
        <v>0</v>
      </c>
      <c r="H12" s="38">
        <f t="shared" si="2"/>
        <v>0</v>
      </c>
      <c r="I12" s="40"/>
      <c r="J12" s="41">
        <f t="shared" si="0"/>
        <v>0</v>
      </c>
    </row>
    <row r="13" spans="1:10" ht="18.75" hidden="1" x14ac:dyDescent="0.2">
      <c r="A13" s="25" t="s">
        <v>22</v>
      </c>
      <c r="B13" s="24" t="s">
        <v>23</v>
      </c>
      <c r="C13" s="38"/>
      <c r="D13" s="38">
        <v>0</v>
      </c>
      <c r="E13" s="22"/>
      <c r="F13" s="40" t="e">
        <f t="shared" si="1"/>
        <v>#DIV/0!</v>
      </c>
      <c r="G13" s="38"/>
      <c r="H13" s="38"/>
      <c r="I13" s="40"/>
      <c r="J13" s="41">
        <f t="shared" si="0"/>
        <v>0</v>
      </c>
    </row>
    <row r="14" spans="1:10" ht="18.75" hidden="1" x14ac:dyDescent="0.2">
      <c r="A14" s="25" t="s">
        <v>28</v>
      </c>
      <c r="B14" s="24" t="s">
        <v>29</v>
      </c>
      <c r="C14" s="38"/>
      <c r="D14" s="38"/>
      <c r="E14" s="22">
        <v>103.8</v>
      </c>
      <c r="F14" s="40" t="e">
        <f t="shared" si="1"/>
        <v>#DIV/0!</v>
      </c>
      <c r="G14" s="38"/>
      <c r="H14" s="38"/>
      <c r="I14" s="40"/>
      <c r="J14" s="41">
        <f t="shared" si="0"/>
        <v>0</v>
      </c>
    </row>
    <row r="15" spans="1:10" ht="37.5" x14ac:dyDescent="0.2">
      <c r="A15" s="25" t="s">
        <v>83</v>
      </c>
      <c r="B15" s="24" t="s">
        <v>84</v>
      </c>
      <c r="C15" s="38">
        <v>1000000</v>
      </c>
      <c r="D15" s="38">
        <v>817638.36</v>
      </c>
      <c r="E15" s="22"/>
      <c r="F15" s="40">
        <f t="shared" si="1"/>
        <v>81.763835999999998</v>
      </c>
      <c r="G15" s="38"/>
      <c r="H15" s="38"/>
      <c r="I15" s="40"/>
      <c r="J15" s="41">
        <f t="shared" si="0"/>
        <v>817638.36</v>
      </c>
    </row>
    <row r="16" spans="1:10" ht="19.5" x14ac:dyDescent="0.2">
      <c r="A16" s="25" t="s">
        <v>72</v>
      </c>
      <c r="B16" s="26" t="s">
        <v>38</v>
      </c>
      <c r="C16" s="38">
        <f>SUM(C17:C22)</f>
        <v>1033530100</v>
      </c>
      <c r="D16" s="38">
        <f>SUM(D17:D22)</f>
        <v>1085697202.26</v>
      </c>
      <c r="E16" s="22">
        <v>168.4</v>
      </c>
      <c r="F16" s="40">
        <f t="shared" si="1"/>
        <v>105.04746811534564</v>
      </c>
      <c r="G16" s="38"/>
      <c r="H16" s="38"/>
      <c r="I16" s="40"/>
      <c r="J16" s="41">
        <f t="shared" si="0"/>
        <v>1085697202.26</v>
      </c>
    </row>
    <row r="17" spans="1:10" ht="37.5" x14ac:dyDescent="0.2">
      <c r="A17" s="20" t="s">
        <v>44</v>
      </c>
      <c r="B17" s="24" t="s">
        <v>34</v>
      </c>
      <c r="C17" s="38">
        <v>85400000</v>
      </c>
      <c r="D17" s="38">
        <v>99591840.359999999</v>
      </c>
      <c r="E17" s="22"/>
      <c r="F17" s="40">
        <f t="shared" si="1"/>
        <v>116.6180800468384</v>
      </c>
      <c r="G17" s="38"/>
      <c r="H17" s="38"/>
      <c r="I17" s="40"/>
      <c r="J17" s="41">
        <f t="shared" si="0"/>
        <v>99591840.359999999</v>
      </c>
    </row>
    <row r="18" spans="1:10" ht="37.5" x14ac:dyDescent="0.2">
      <c r="A18" s="20" t="s">
        <v>45</v>
      </c>
      <c r="B18" s="24" t="s">
        <v>39</v>
      </c>
      <c r="C18" s="38">
        <v>232215000</v>
      </c>
      <c r="D18" s="38">
        <v>245550542.88</v>
      </c>
      <c r="E18" s="22"/>
      <c r="F18" s="40">
        <f t="shared" si="1"/>
        <v>105.74275687617079</v>
      </c>
      <c r="G18" s="38"/>
      <c r="H18" s="38"/>
      <c r="I18" s="40"/>
      <c r="J18" s="41">
        <f t="shared" si="0"/>
        <v>245550542.88</v>
      </c>
    </row>
    <row r="19" spans="1:10" ht="18.75" x14ac:dyDescent="0.2">
      <c r="A19" s="25" t="s">
        <v>42</v>
      </c>
      <c r="B19" s="24" t="s">
        <v>40</v>
      </c>
      <c r="C19" s="38">
        <v>1500000</v>
      </c>
      <c r="D19" s="38">
        <v>3274922.36</v>
      </c>
      <c r="E19" s="22"/>
      <c r="F19" s="40">
        <f t="shared" si="1"/>
        <v>218.32815733333334</v>
      </c>
      <c r="G19" s="38"/>
      <c r="H19" s="38"/>
      <c r="I19" s="40"/>
      <c r="J19" s="41">
        <f t="shared" si="0"/>
        <v>3274922.36</v>
      </c>
    </row>
    <row r="20" spans="1:10" ht="37.5" x14ac:dyDescent="0.2">
      <c r="A20" s="20" t="s">
        <v>43</v>
      </c>
      <c r="B20" s="24" t="s">
        <v>41</v>
      </c>
      <c r="C20" s="38">
        <v>2215000</v>
      </c>
      <c r="D20" s="38">
        <v>2080420.47</v>
      </c>
      <c r="E20" s="22"/>
      <c r="F20" s="40">
        <f t="shared" si="1"/>
        <v>93.924174717832955</v>
      </c>
      <c r="G20" s="38"/>
      <c r="H20" s="38"/>
      <c r="I20" s="40"/>
      <c r="J20" s="41">
        <f t="shared" si="0"/>
        <v>2080420.47</v>
      </c>
    </row>
    <row r="21" spans="1:10" ht="18.75" x14ac:dyDescent="0.2">
      <c r="A21" s="20">
        <v>1802000</v>
      </c>
      <c r="B21" s="24" t="s">
        <v>85</v>
      </c>
      <c r="C21" s="38">
        <v>500000</v>
      </c>
      <c r="D21" s="38">
        <v>260028.57</v>
      </c>
      <c r="E21" s="22"/>
      <c r="F21" s="40">
        <f t="shared" si="1"/>
        <v>52.005714000000005</v>
      </c>
      <c r="G21" s="38"/>
      <c r="H21" s="38"/>
      <c r="I21" s="40"/>
      <c r="J21" s="41">
        <f t="shared" si="0"/>
        <v>260028.57</v>
      </c>
    </row>
    <row r="22" spans="1:10" ht="37.5" x14ac:dyDescent="0.2">
      <c r="A22" s="20" t="s">
        <v>46</v>
      </c>
      <c r="B22" s="24" t="s">
        <v>96</v>
      </c>
      <c r="C22" s="38">
        <v>711700100</v>
      </c>
      <c r="D22" s="38">
        <v>734939447.62</v>
      </c>
      <c r="E22" s="22"/>
      <c r="F22" s="40">
        <f t="shared" si="1"/>
        <v>103.26532869954634</v>
      </c>
      <c r="G22" s="38"/>
      <c r="H22" s="38"/>
      <c r="I22" s="40"/>
      <c r="J22" s="41">
        <f t="shared" si="0"/>
        <v>734939447.62</v>
      </c>
    </row>
    <row r="23" spans="1:10" ht="37.5" x14ac:dyDescent="0.2">
      <c r="A23" s="20">
        <v>14040000</v>
      </c>
      <c r="B23" s="27" t="s">
        <v>49</v>
      </c>
      <c r="C23" s="38">
        <v>249841421</v>
      </c>
      <c r="D23" s="38">
        <v>214871034.66999999</v>
      </c>
      <c r="E23" s="22"/>
      <c r="F23" s="40">
        <f>D23/C23*100</f>
        <v>86.002966925968607</v>
      </c>
      <c r="G23" s="38"/>
      <c r="H23" s="38"/>
      <c r="I23" s="40"/>
      <c r="J23" s="41">
        <f t="shared" si="0"/>
        <v>214871034.66999999</v>
      </c>
    </row>
    <row r="24" spans="1:10" ht="45" customHeight="1" x14ac:dyDescent="0.2">
      <c r="A24" s="20" t="s">
        <v>147</v>
      </c>
      <c r="B24" s="27" t="s">
        <v>61</v>
      </c>
      <c r="C24" s="38">
        <v>95215000</v>
      </c>
      <c r="D24" s="38">
        <v>129121958.98</v>
      </c>
      <c r="E24" s="22"/>
      <c r="F24" s="40">
        <f t="shared" si="1"/>
        <v>135.61094258257629</v>
      </c>
      <c r="G24" s="38"/>
      <c r="H24" s="38"/>
      <c r="I24" s="40"/>
      <c r="J24" s="41">
        <f t="shared" si="0"/>
        <v>129121958.98</v>
      </c>
    </row>
    <row r="25" spans="1:10" ht="18.75" x14ac:dyDescent="0.2">
      <c r="A25" s="20">
        <v>19010000</v>
      </c>
      <c r="B25" s="27" t="s">
        <v>30</v>
      </c>
      <c r="C25" s="38"/>
      <c r="D25" s="38"/>
      <c r="E25" s="22"/>
      <c r="F25" s="40"/>
      <c r="G25" s="38">
        <v>1200000</v>
      </c>
      <c r="H25" s="38">
        <v>2556578.8199999998</v>
      </c>
      <c r="I25" s="40">
        <f>H25/G25*100</f>
        <v>213.04823499999998</v>
      </c>
      <c r="J25" s="41">
        <f t="shared" si="0"/>
        <v>2556578.8199999998</v>
      </c>
    </row>
    <row r="26" spans="1:10" s="4" customFormat="1" ht="18.75" x14ac:dyDescent="0.2">
      <c r="A26" s="25" t="s">
        <v>73</v>
      </c>
      <c r="B26" s="21" t="s">
        <v>8</v>
      </c>
      <c r="C26" s="38">
        <f>SUM(C27,C28,C29,C36,,C43)</f>
        <v>125147600</v>
      </c>
      <c r="D26" s="38">
        <f>SUM(D27,D28,D29,D36,,D43)</f>
        <v>137454510.54000002</v>
      </c>
      <c r="E26" s="38">
        <f>SUM(E27,E28,E29,E36,E40)</f>
        <v>325.60000000000002</v>
      </c>
      <c r="F26" s="40">
        <f t="shared" si="1"/>
        <v>109.83391654334565</v>
      </c>
      <c r="G26" s="38">
        <f>SUM(G43)</f>
        <v>232345176</v>
      </c>
      <c r="H26" s="38">
        <f>SUM(H43,H42)</f>
        <v>317761933.93000007</v>
      </c>
      <c r="I26" s="40">
        <f>H26/G26*100</f>
        <v>136.76287125926819</v>
      </c>
      <c r="J26" s="41">
        <f t="shared" si="0"/>
        <v>455216444.47000009</v>
      </c>
    </row>
    <row r="27" spans="1:10" ht="69" customHeight="1" x14ac:dyDescent="0.2">
      <c r="A27" s="25" t="s">
        <v>1</v>
      </c>
      <c r="B27" s="28" t="s">
        <v>0</v>
      </c>
      <c r="C27" s="38">
        <v>1500000</v>
      </c>
      <c r="D27" s="38">
        <v>1537698.52</v>
      </c>
      <c r="E27" s="22">
        <v>31.3</v>
      </c>
      <c r="F27" s="40">
        <f t="shared" si="1"/>
        <v>102.51323466666666</v>
      </c>
      <c r="G27" s="38"/>
      <c r="H27" s="38"/>
      <c r="I27" s="40"/>
      <c r="J27" s="41">
        <f t="shared" si="0"/>
        <v>1537698.52</v>
      </c>
    </row>
    <row r="28" spans="1:10" ht="30.75" customHeight="1" x14ac:dyDescent="0.2">
      <c r="A28" s="25" t="s">
        <v>62</v>
      </c>
      <c r="B28" s="28" t="s">
        <v>63</v>
      </c>
      <c r="C28" s="38">
        <v>13900000</v>
      </c>
      <c r="D28" s="38">
        <v>13955800.279999999</v>
      </c>
      <c r="E28" s="22"/>
      <c r="F28" s="40">
        <f t="shared" si="1"/>
        <v>100.40144086330936</v>
      </c>
      <c r="G28" s="38"/>
      <c r="H28" s="38"/>
      <c r="I28" s="40"/>
      <c r="J28" s="41">
        <f t="shared" si="0"/>
        <v>13955800.279999999</v>
      </c>
    </row>
    <row r="29" spans="1:10" ht="30.75" customHeight="1" x14ac:dyDescent="0.2">
      <c r="A29" s="25" t="s">
        <v>74</v>
      </c>
      <c r="B29" s="24" t="s">
        <v>10</v>
      </c>
      <c r="C29" s="38">
        <f>SUM(C31:C35)</f>
        <v>25235000</v>
      </c>
      <c r="D29" s="38">
        <f>SUM(D30:D35)</f>
        <v>27311914.190000001</v>
      </c>
      <c r="E29" s="23">
        <v>110.4</v>
      </c>
      <c r="F29" s="40">
        <f t="shared" si="1"/>
        <v>108.23029201505845</v>
      </c>
      <c r="G29" s="38"/>
      <c r="H29" s="38"/>
      <c r="I29" s="40"/>
      <c r="J29" s="41">
        <f t="shared" si="0"/>
        <v>27311914.190000001</v>
      </c>
    </row>
    <row r="30" spans="1:10" ht="30.75" customHeight="1" x14ac:dyDescent="0.2">
      <c r="A30" s="25" t="s">
        <v>86</v>
      </c>
      <c r="B30" s="24" t="s">
        <v>87</v>
      </c>
      <c r="C30" s="38"/>
      <c r="D30" s="38">
        <v>104840.11</v>
      </c>
      <c r="E30" s="23"/>
      <c r="F30" s="40"/>
      <c r="G30" s="38"/>
      <c r="H30" s="38"/>
      <c r="I30" s="40"/>
      <c r="J30" s="41">
        <f t="shared" si="0"/>
        <v>104840.11</v>
      </c>
    </row>
    <row r="31" spans="1:10" ht="75" customHeight="1" x14ac:dyDescent="0.2">
      <c r="A31" s="20" t="s">
        <v>99</v>
      </c>
      <c r="B31" s="24" t="s">
        <v>33</v>
      </c>
      <c r="C31" s="38">
        <v>1055000</v>
      </c>
      <c r="D31" s="38">
        <v>1109615.3700000001</v>
      </c>
      <c r="E31" s="22">
        <v>83.8</v>
      </c>
      <c r="F31" s="40">
        <f t="shared" si="1"/>
        <v>105.1768123222749</v>
      </c>
      <c r="G31" s="38"/>
      <c r="H31" s="38"/>
      <c r="I31" s="40"/>
      <c r="J31" s="41">
        <f t="shared" si="0"/>
        <v>1109615.3700000001</v>
      </c>
    </row>
    <row r="32" spans="1:10" ht="30.75" customHeight="1" x14ac:dyDescent="0.2">
      <c r="A32" s="25" t="s">
        <v>5</v>
      </c>
      <c r="B32" s="24" t="s">
        <v>64</v>
      </c>
      <c r="C32" s="38">
        <v>5500000</v>
      </c>
      <c r="D32" s="38">
        <v>6494118.3799999999</v>
      </c>
      <c r="E32" s="22"/>
      <c r="F32" s="40">
        <f t="shared" si="1"/>
        <v>118.07487963636363</v>
      </c>
      <c r="G32" s="38"/>
      <c r="H32" s="38"/>
      <c r="I32" s="40"/>
      <c r="J32" s="41">
        <f t="shared" si="0"/>
        <v>6494118.3799999999</v>
      </c>
    </row>
    <row r="33" spans="1:10" ht="30.75" customHeight="1" x14ac:dyDescent="0.2">
      <c r="A33" s="25" t="s">
        <v>88</v>
      </c>
      <c r="B33" s="24" t="s">
        <v>89</v>
      </c>
      <c r="C33" s="38">
        <v>18000000</v>
      </c>
      <c r="D33" s="38">
        <v>18700470.68</v>
      </c>
      <c r="E33" s="22"/>
      <c r="F33" s="40">
        <f t="shared" si="1"/>
        <v>103.89150377777779</v>
      </c>
      <c r="G33" s="38"/>
      <c r="H33" s="38"/>
      <c r="I33" s="40"/>
      <c r="J33" s="41">
        <f t="shared" si="0"/>
        <v>18700470.68</v>
      </c>
    </row>
    <row r="34" spans="1:10" ht="60.75" customHeight="1" x14ac:dyDescent="0.2">
      <c r="A34" s="25" t="s">
        <v>103</v>
      </c>
      <c r="B34" s="24" t="s">
        <v>105</v>
      </c>
      <c r="C34" s="38">
        <v>650000</v>
      </c>
      <c r="D34" s="38">
        <v>774358.69</v>
      </c>
      <c r="E34" s="22"/>
      <c r="F34" s="40">
        <f t="shared" si="1"/>
        <v>119.13210615384615</v>
      </c>
      <c r="G34" s="38"/>
      <c r="H34" s="38"/>
      <c r="I34" s="40"/>
      <c r="J34" s="41">
        <f t="shared" si="0"/>
        <v>774358.69</v>
      </c>
    </row>
    <row r="35" spans="1:10" ht="88.5" customHeight="1" x14ac:dyDescent="0.2">
      <c r="A35" s="25" t="s">
        <v>104</v>
      </c>
      <c r="B35" s="24" t="s">
        <v>106</v>
      </c>
      <c r="C35" s="38">
        <v>30000</v>
      </c>
      <c r="D35" s="38">
        <v>128510.96</v>
      </c>
      <c r="E35" s="22"/>
      <c r="F35" s="40">
        <f t="shared" si="1"/>
        <v>428.36986666666672</v>
      </c>
      <c r="G35" s="38"/>
      <c r="H35" s="38"/>
      <c r="I35" s="40"/>
      <c r="J35" s="41">
        <f t="shared" si="0"/>
        <v>128510.96</v>
      </c>
    </row>
    <row r="36" spans="1:10" s="5" customFormat="1" ht="40.5" customHeight="1" x14ac:dyDescent="0.2">
      <c r="A36" s="25" t="s">
        <v>75</v>
      </c>
      <c r="B36" s="24" t="s">
        <v>9</v>
      </c>
      <c r="C36" s="38">
        <f>SUM(C37:C41)</f>
        <v>69212600</v>
      </c>
      <c r="D36" s="38">
        <f>SUM(D37:D41)</f>
        <v>67972510.129999995</v>
      </c>
      <c r="E36" s="23">
        <v>98.9</v>
      </c>
      <c r="F36" s="40">
        <f t="shared" si="1"/>
        <v>98.208288852029824</v>
      </c>
      <c r="G36" s="38"/>
      <c r="H36" s="38"/>
      <c r="I36" s="40"/>
      <c r="J36" s="41">
        <f t="shared" si="0"/>
        <v>67972510.129999995</v>
      </c>
    </row>
    <row r="37" spans="1:10" s="5" customFormat="1" ht="40.5" customHeight="1" x14ac:dyDescent="0.2">
      <c r="A37" s="25" t="s">
        <v>90</v>
      </c>
      <c r="B37" s="24" t="s">
        <v>2</v>
      </c>
      <c r="C37" s="38">
        <v>42150000</v>
      </c>
      <c r="D37" s="38">
        <v>41524887.909999996</v>
      </c>
      <c r="E37" s="23"/>
      <c r="F37" s="40">
        <f t="shared" si="1"/>
        <v>98.516934543297737</v>
      </c>
      <c r="G37" s="38"/>
      <c r="H37" s="38"/>
      <c r="I37" s="40"/>
      <c r="J37" s="41">
        <f t="shared" si="0"/>
        <v>41524887.909999996</v>
      </c>
    </row>
    <row r="38" spans="1:10" s="5" customFormat="1" ht="40.5" customHeight="1" x14ac:dyDescent="0.2">
      <c r="A38" s="25" t="s">
        <v>122</v>
      </c>
      <c r="B38" s="24" t="s">
        <v>123</v>
      </c>
      <c r="C38" s="38">
        <v>1005000</v>
      </c>
      <c r="D38" s="38">
        <v>1005000</v>
      </c>
      <c r="E38" s="23"/>
      <c r="F38" s="40">
        <f t="shared" si="1"/>
        <v>100</v>
      </c>
      <c r="G38" s="38"/>
      <c r="H38" s="38"/>
      <c r="I38" s="40"/>
      <c r="J38" s="41">
        <f t="shared" si="0"/>
        <v>1005000</v>
      </c>
    </row>
    <row r="39" spans="1:10" ht="37.5" x14ac:dyDescent="0.2">
      <c r="A39" s="25" t="s">
        <v>3</v>
      </c>
      <c r="B39" s="24" t="s">
        <v>15</v>
      </c>
      <c r="C39" s="38">
        <v>25486600</v>
      </c>
      <c r="D39" s="38">
        <v>24738564.350000001</v>
      </c>
      <c r="E39" s="22">
        <v>98.3</v>
      </c>
      <c r="F39" s="40">
        <f t="shared" si="1"/>
        <v>97.064984540896006</v>
      </c>
      <c r="G39" s="38"/>
      <c r="H39" s="38"/>
      <c r="I39" s="40"/>
      <c r="J39" s="41">
        <f t="shared" si="0"/>
        <v>24738564.350000001</v>
      </c>
    </row>
    <row r="40" spans="1:10" ht="18.75" x14ac:dyDescent="0.2">
      <c r="A40" s="25" t="s">
        <v>4</v>
      </c>
      <c r="B40" s="24" t="s">
        <v>18</v>
      </c>
      <c r="C40" s="38">
        <v>510000</v>
      </c>
      <c r="D40" s="38">
        <v>665124.67000000004</v>
      </c>
      <c r="E40" s="22">
        <v>85</v>
      </c>
      <c r="F40" s="40">
        <f t="shared" si="1"/>
        <v>130.41660196078433</v>
      </c>
      <c r="G40" s="38"/>
      <c r="H40" s="38"/>
      <c r="I40" s="40"/>
      <c r="J40" s="41">
        <f t="shared" ref="J40:J76" si="3">SUM(D40,H40)</f>
        <v>665124.67000000004</v>
      </c>
    </row>
    <row r="41" spans="1:10" ht="18.75" x14ac:dyDescent="0.2">
      <c r="A41" s="25" t="s">
        <v>109</v>
      </c>
      <c r="B41" s="24" t="s">
        <v>110</v>
      </c>
      <c r="C41" s="38">
        <v>61000</v>
      </c>
      <c r="D41" s="38">
        <v>38933.199999999997</v>
      </c>
      <c r="E41" s="22"/>
      <c r="F41" s="40">
        <f t="shared" si="1"/>
        <v>63.824918032786883</v>
      </c>
      <c r="G41" s="38"/>
      <c r="H41" s="38"/>
      <c r="I41" s="40"/>
      <c r="J41" s="41">
        <f t="shared" si="3"/>
        <v>38933.199999999997</v>
      </c>
    </row>
    <row r="42" spans="1:10" ht="46.5" customHeight="1" x14ac:dyDescent="0.2">
      <c r="A42" s="25" t="s">
        <v>94</v>
      </c>
      <c r="B42" s="24" t="s">
        <v>95</v>
      </c>
      <c r="C42" s="38"/>
      <c r="D42" s="38"/>
      <c r="E42" s="22"/>
      <c r="F42" s="40"/>
      <c r="G42" s="38"/>
      <c r="H42" s="38">
        <v>18592.66</v>
      </c>
      <c r="I42" s="40"/>
      <c r="J42" s="41">
        <f t="shared" si="3"/>
        <v>18592.66</v>
      </c>
    </row>
    <row r="43" spans="1:10" ht="18.75" x14ac:dyDescent="0.2">
      <c r="A43" s="25" t="s">
        <v>76</v>
      </c>
      <c r="B43" s="24" t="s">
        <v>48</v>
      </c>
      <c r="C43" s="38">
        <f>SUM(C44:C47)</f>
        <v>15300000</v>
      </c>
      <c r="D43" s="38">
        <f>SUM(D44:D47)</f>
        <v>26676587.420000002</v>
      </c>
      <c r="E43" s="22">
        <v>585.9</v>
      </c>
      <c r="F43" s="40">
        <f t="shared" si="1"/>
        <v>174.35678052287582</v>
      </c>
      <c r="G43" s="38">
        <f>SUM(G44:G48)</f>
        <v>232345176</v>
      </c>
      <c r="H43" s="38">
        <f>SUM(H44:H48)</f>
        <v>317743341.27000004</v>
      </c>
      <c r="I43" s="40">
        <f>H43/G43*100</f>
        <v>136.75486908753382</v>
      </c>
      <c r="J43" s="41">
        <f t="shared" si="3"/>
        <v>344419928.69000006</v>
      </c>
    </row>
    <row r="44" spans="1:10" ht="93.75" x14ac:dyDescent="0.2">
      <c r="A44" s="20" t="s">
        <v>148</v>
      </c>
      <c r="B44" s="24" t="s">
        <v>11</v>
      </c>
      <c r="C44" s="38">
        <v>13000000</v>
      </c>
      <c r="D44" s="38">
        <v>23730123.41</v>
      </c>
      <c r="E44" s="22"/>
      <c r="F44" s="40">
        <f t="shared" si="1"/>
        <v>182.53941084615383</v>
      </c>
      <c r="G44" s="38"/>
      <c r="H44" s="38">
        <v>170709.21</v>
      </c>
      <c r="I44" s="40"/>
      <c r="J44" s="41">
        <f t="shared" si="3"/>
        <v>23900832.620000001</v>
      </c>
    </row>
    <row r="45" spans="1:10" ht="18.75" x14ac:dyDescent="0.2">
      <c r="A45" s="20">
        <v>24062200</v>
      </c>
      <c r="B45" s="24" t="s">
        <v>91</v>
      </c>
      <c r="C45" s="38">
        <v>2300000</v>
      </c>
      <c r="D45" s="38">
        <v>2946464.01</v>
      </c>
      <c r="E45" s="22"/>
      <c r="F45" s="40">
        <f t="shared" si="1"/>
        <v>128.1071308695652</v>
      </c>
      <c r="G45" s="38"/>
      <c r="H45" s="38"/>
      <c r="I45" s="40"/>
      <c r="J45" s="41">
        <f t="shared" si="3"/>
        <v>2946464.01</v>
      </c>
    </row>
    <row r="46" spans="1:10" ht="37.5" x14ac:dyDescent="0.2">
      <c r="A46" s="20">
        <v>24110700</v>
      </c>
      <c r="B46" s="24" t="s">
        <v>101</v>
      </c>
      <c r="C46" s="38"/>
      <c r="D46" s="38"/>
      <c r="E46" s="22"/>
      <c r="F46" s="40"/>
      <c r="G46" s="38">
        <v>24</v>
      </c>
      <c r="H46" s="38">
        <v>24</v>
      </c>
      <c r="I46" s="40"/>
      <c r="J46" s="41">
        <f t="shared" si="3"/>
        <v>24</v>
      </c>
    </row>
    <row r="47" spans="1:10" ht="37.5" customHeight="1" x14ac:dyDescent="0.2">
      <c r="A47" s="25" t="s">
        <v>100</v>
      </c>
      <c r="B47" s="24" t="s">
        <v>47</v>
      </c>
      <c r="C47" s="38"/>
      <c r="D47" s="38"/>
      <c r="E47" s="22"/>
      <c r="F47" s="40"/>
      <c r="G47" s="38">
        <v>3200000</v>
      </c>
      <c r="H47" s="38">
        <v>4703357.2</v>
      </c>
      <c r="I47" s="40">
        <f>H47/G47*100</f>
        <v>146.97991250000001</v>
      </c>
      <c r="J47" s="41">
        <f t="shared" si="3"/>
        <v>4703357.2</v>
      </c>
    </row>
    <row r="48" spans="1:10" ht="18.75" x14ac:dyDescent="0.2">
      <c r="A48" s="25" t="s">
        <v>77</v>
      </c>
      <c r="B48" s="24" t="s">
        <v>12</v>
      </c>
      <c r="C48" s="38"/>
      <c r="D48" s="38"/>
      <c r="E48" s="22"/>
      <c r="F48" s="40"/>
      <c r="G48" s="38">
        <v>229145152</v>
      </c>
      <c r="H48" s="38">
        <v>312869250.86000001</v>
      </c>
      <c r="I48" s="40">
        <f t="shared" ref="I48:I76" si="4">H48/G48*100</f>
        <v>136.53758245777769</v>
      </c>
      <c r="J48" s="41">
        <f t="shared" si="3"/>
        <v>312869250.86000001</v>
      </c>
    </row>
    <row r="49" spans="1:10" ht="18.75" x14ac:dyDescent="0.2">
      <c r="A49" s="25" t="s">
        <v>78</v>
      </c>
      <c r="B49" s="24" t="s">
        <v>52</v>
      </c>
      <c r="C49" s="38">
        <f>SUM(C50:C51)</f>
        <v>45000</v>
      </c>
      <c r="D49" s="38">
        <f>SUM(D50:D51)</f>
        <v>57426.79</v>
      </c>
      <c r="E49" s="22"/>
      <c r="F49" s="40">
        <f t="shared" si="1"/>
        <v>127.61508888888888</v>
      </c>
      <c r="G49" s="38">
        <f>SUM(G51:G52)</f>
        <v>57442979</v>
      </c>
      <c r="H49" s="38">
        <f>SUM(H51:H52)</f>
        <v>70486352.719999999</v>
      </c>
      <c r="I49" s="40">
        <f t="shared" si="4"/>
        <v>122.7066456981627</v>
      </c>
      <c r="J49" s="41">
        <f t="shared" si="3"/>
        <v>70543779.510000005</v>
      </c>
    </row>
    <row r="50" spans="1:10" ht="75" x14ac:dyDescent="0.2">
      <c r="A50" s="25" t="s">
        <v>50</v>
      </c>
      <c r="B50" s="24" t="s">
        <v>51</v>
      </c>
      <c r="C50" s="38">
        <v>45000</v>
      </c>
      <c r="D50" s="38">
        <v>57426.79</v>
      </c>
      <c r="E50" s="22"/>
      <c r="F50" s="40">
        <f t="shared" si="1"/>
        <v>127.61508888888888</v>
      </c>
      <c r="G50" s="38"/>
      <c r="H50" s="38"/>
      <c r="I50" s="40"/>
      <c r="J50" s="41">
        <f t="shared" si="3"/>
        <v>57426.79</v>
      </c>
    </row>
    <row r="51" spans="1:10" ht="37.5" x14ac:dyDescent="0.2">
      <c r="A51" s="25" t="s">
        <v>79</v>
      </c>
      <c r="B51" s="24" t="s">
        <v>14</v>
      </c>
      <c r="C51" s="38"/>
      <c r="D51" s="38"/>
      <c r="E51" s="22"/>
      <c r="F51" s="40"/>
      <c r="G51" s="38">
        <v>25500000</v>
      </c>
      <c r="H51" s="38">
        <v>24982848.399999999</v>
      </c>
      <c r="I51" s="40">
        <f t="shared" si="4"/>
        <v>97.971954509803922</v>
      </c>
      <c r="J51" s="41">
        <f t="shared" si="3"/>
        <v>24982848.399999999</v>
      </c>
    </row>
    <row r="52" spans="1:10" ht="18.75" x14ac:dyDescent="0.2">
      <c r="A52" s="25" t="s">
        <v>80</v>
      </c>
      <c r="B52" s="24" t="s">
        <v>35</v>
      </c>
      <c r="C52" s="38"/>
      <c r="D52" s="38"/>
      <c r="E52" s="22"/>
      <c r="F52" s="40"/>
      <c r="G52" s="38">
        <v>31942979</v>
      </c>
      <c r="H52" s="38">
        <v>45503504.32</v>
      </c>
      <c r="I52" s="40">
        <f t="shared" si="4"/>
        <v>142.45228762163978</v>
      </c>
      <c r="J52" s="41">
        <f t="shared" si="3"/>
        <v>45503504.32</v>
      </c>
    </row>
    <row r="53" spans="1:10" ht="24.75" customHeight="1" x14ac:dyDescent="0.2">
      <c r="A53" s="25" t="s">
        <v>81</v>
      </c>
      <c r="B53" s="24" t="s">
        <v>31</v>
      </c>
      <c r="C53" s="38"/>
      <c r="D53" s="38"/>
      <c r="E53" s="22"/>
      <c r="F53" s="40"/>
      <c r="G53" s="38">
        <v>6515800</v>
      </c>
      <c r="H53" s="38">
        <v>9276598.8900000006</v>
      </c>
      <c r="I53" s="40">
        <f t="shared" si="4"/>
        <v>142.37083535406245</v>
      </c>
      <c r="J53" s="41">
        <f t="shared" si="3"/>
        <v>9276598.8900000006</v>
      </c>
    </row>
    <row r="54" spans="1:10" s="4" customFormat="1" ht="18.75" x14ac:dyDescent="0.2">
      <c r="A54" s="29"/>
      <c r="B54" s="30" t="s">
        <v>53</v>
      </c>
      <c r="C54" s="42">
        <f>SUM(C8,C26,C49)</f>
        <v>3503516786</v>
      </c>
      <c r="D54" s="42">
        <f>SUM(D8,D26,D49)</f>
        <v>3586872472.6900001</v>
      </c>
      <c r="E54" s="43">
        <v>92.2</v>
      </c>
      <c r="F54" s="40">
        <f t="shared" si="1"/>
        <v>102.37920043720321</v>
      </c>
      <c r="G54" s="42">
        <f>SUM(G8,G26,G49,G53)</f>
        <v>297503955</v>
      </c>
      <c r="H54" s="42">
        <f>SUM(H8,H26,H49,H53)</f>
        <v>400081464.36000001</v>
      </c>
      <c r="I54" s="40">
        <f t="shared" si="4"/>
        <v>134.47937670610128</v>
      </c>
      <c r="J54" s="45">
        <f t="shared" si="3"/>
        <v>3986953937.0500002</v>
      </c>
    </row>
    <row r="55" spans="1:10" s="4" customFormat="1" ht="18.75" x14ac:dyDescent="0.2">
      <c r="A55" s="29" t="s">
        <v>82</v>
      </c>
      <c r="B55" s="30" t="s">
        <v>68</v>
      </c>
      <c r="C55" s="42">
        <f>SUM(C56,C57,C58,C62)</f>
        <v>1065068428.84</v>
      </c>
      <c r="D55" s="42">
        <f>SUM(D56,D57,D58,D62)</f>
        <v>1051452482.73</v>
      </c>
      <c r="E55" s="43"/>
      <c r="F55" s="40">
        <f t="shared" si="1"/>
        <v>98.721589548492233</v>
      </c>
      <c r="G55" s="42">
        <f>SUM(G58,G62)</f>
        <v>58179265</v>
      </c>
      <c r="H55" s="42">
        <f>SUM(H58,H62)</f>
        <v>58179265</v>
      </c>
      <c r="I55" s="40">
        <f t="shared" si="4"/>
        <v>100</v>
      </c>
      <c r="J55" s="45">
        <f t="shared" si="3"/>
        <v>1109631747.73</v>
      </c>
    </row>
    <row r="56" spans="1:10" s="4" customFormat="1" ht="87.75" customHeight="1" x14ac:dyDescent="0.2">
      <c r="A56" s="29" t="s">
        <v>69</v>
      </c>
      <c r="B56" s="37" t="s">
        <v>70</v>
      </c>
      <c r="C56" s="38">
        <v>7509500</v>
      </c>
      <c r="D56" s="38">
        <v>7509500</v>
      </c>
      <c r="E56" s="31"/>
      <c r="F56" s="40">
        <f t="shared" si="1"/>
        <v>100</v>
      </c>
      <c r="G56" s="38"/>
      <c r="H56" s="38"/>
      <c r="I56" s="40"/>
      <c r="J56" s="41">
        <f t="shared" si="3"/>
        <v>7509500</v>
      </c>
    </row>
    <row r="57" spans="1:10" s="4" customFormat="1" ht="40.5" customHeight="1" x14ac:dyDescent="0.2">
      <c r="A57" s="29" t="s">
        <v>111</v>
      </c>
      <c r="B57" s="37" t="s">
        <v>137</v>
      </c>
      <c r="C57" s="38">
        <v>467806.32</v>
      </c>
      <c r="D57" s="38">
        <v>467806.32</v>
      </c>
      <c r="E57" s="31"/>
      <c r="F57" s="40">
        <f t="shared" si="1"/>
        <v>100</v>
      </c>
      <c r="G57" s="38"/>
      <c r="H57" s="38"/>
      <c r="I57" s="40"/>
      <c r="J57" s="41">
        <f t="shared" si="3"/>
        <v>467806.32</v>
      </c>
    </row>
    <row r="58" spans="1:10" s="4" customFormat="1" ht="19.5" x14ac:dyDescent="0.2">
      <c r="A58" s="32" t="s">
        <v>24</v>
      </c>
      <c r="B58" s="33" t="s">
        <v>102</v>
      </c>
      <c r="C58" s="38">
        <f>SUM(C59:C61)</f>
        <v>797823900</v>
      </c>
      <c r="D58" s="38">
        <f>SUM(D59:D61)</f>
        <v>788598329.76999998</v>
      </c>
      <c r="E58" s="34">
        <f>SUM(E63:E73)</f>
        <v>43.4</v>
      </c>
      <c r="F58" s="40">
        <f t="shared" si="1"/>
        <v>98.843658327357701</v>
      </c>
      <c r="G58" s="38">
        <v>42063000</v>
      </c>
      <c r="H58" s="38">
        <v>42063000</v>
      </c>
      <c r="I58" s="40">
        <f t="shared" si="4"/>
        <v>100</v>
      </c>
      <c r="J58" s="41">
        <f t="shared" si="3"/>
        <v>830661329.76999998</v>
      </c>
    </row>
    <row r="59" spans="1:10" s="4" customFormat="1" ht="72" customHeight="1" x14ac:dyDescent="0.2">
      <c r="A59" s="50" t="s">
        <v>145</v>
      </c>
      <c r="B59" s="21" t="s">
        <v>141</v>
      </c>
      <c r="C59" s="38">
        <v>35417600</v>
      </c>
      <c r="D59" s="38">
        <v>26207982.760000002</v>
      </c>
      <c r="E59" s="34"/>
      <c r="F59" s="40">
        <f t="shared" si="1"/>
        <v>73.997060105710162</v>
      </c>
      <c r="G59" s="38">
        <v>42063000</v>
      </c>
      <c r="H59" s="38">
        <v>42063000</v>
      </c>
      <c r="I59" s="40">
        <f t="shared" si="4"/>
        <v>100</v>
      </c>
      <c r="J59" s="41">
        <f t="shared" si="3"/>
        <v>68270982.760000005</v>
      </c>
    </row>
    <row r="60" spans="1:10" s="4" customFormat="1" ht="56.25" x14ac:dyDescent="0.2">
      <c r="A60" s="50" t="s">
        <v>112</v>
      </c>
      <c r="B60" s="21" t="s">
        <v>113</v>
      </c>
      <c r="C60" s="38">
        <v>8649900</v>
      </c>
      <c r="D60" s="38">
        <v>8633947.0099999998</v>
      </c>
      <c r="E60" s="34"/>
      <c r="F60" s="40">
        <f t="shared" si="1"/>
        <v>99.815570237806213</v>
      </c>
      <c r="G60" s="38"/>
      <c r="H60" s="38"/>
      <c r="I60" s="40"/>
      <c r="J60" s="41">
        <f t="shared" si="3"/>
        <v>8633947.0099999998</v>
      </c>
    </row>
    <row r="61" spans="1:10" s="4" customFormat="1" ht="37.5" x14ac:dyDescent="0.2">
      <c r="A61" s="25" t="s">
        <v>55</v>
      </c>
      <c r="B61" s="24" t="s">
        <v>54</v>
      </c>
      <c r="C61" s="38">
        <v>753756400</v>
      </c>
      <c r="D61" s="38">
        <v>753756400</v>
      </c>
      <c r="E61" s="23"/>
      <c r="F61" s="40">
        <f t="shared" si="1"/>
        <v>100</v>
      </c>
      <c r="G61" s="38"/>
      <c r="H61" s="38"/>
      <c r="I61" s="40"/>
      <c r="J61" s="41">
        <f t="shared" si="3"/>
        <v>753756400</v>
      </c>
    </row>
    <row r="62" spans="1:10" s="4" customFormat="1" ht="39" x14ac:dyDescent="0.2">
      <c r="A62" s="25" t="s">
        <v>65</v>
      </c>
      <c r="B62" s="26" t="s">
        <v>71</v>
      </c>
      <c r="C62" s="38">
        <f>SUM(C64:C75)</f>
        <v>259267222.51999998</v>
      </c>
      <c r="D62" s="38">
        <f>SUM(D64:D75)</f>
        <v>254876846.63999996</v>
      </c>
      <c r="E62" s="38">
        <f>SUM(E68:E73)</f>
        <v>43.4</v>
      </c>
      <c r="F62" s="40">
        <f t="shared" si="1"/>
        <v>98.306621316290247</v>
      </c>
      <c r="G62" s="38">
        <v>16116265</v>
      </c>
      <c r="H62" s="38">
        <v>16116265</v>
      </c>
      <c r="I62" s="40">
        <f t="shared" si="4"/>
        <v>100</v>
      </c>
      <c r="J62" s="41">
        <f t="shared" si="3"/>
        <v>270993111.63999999</v>
      </c>
    </row>
    <row r="63" spans="1:10" s="4" customFormat="1" ht="2.25" hidden="1" customHeight="1" x14ac:dyDescent="0.2">
      <c r="A63" s="25" t="s">
        <v>25</v>
      </c>
      <c r="B63" s="24" t="s">
        <v>37</v>
      </c>
      <c r="C63" s="38"/>
      <c r="D63" s="38"/>
      <c r="E63" s="23"/>
      <c r="F63" s="40" t="e">
        <f t="shared" si="1"/>
        <v>#DIV/0!</v>
      </c>
      <c r="G63" s="38"/>
      <c r="H63" s="38"/>
      <c r="I63" s="40" t="e">
        <f t="shared" si="4"/>
        <v>#DIV/0!</v>
      </c>
      <c r="J63" s="41">
        <f t="shared" si="3"/>
        <v>0</v>
      </c>
    </row>
    <row r="64" spans="1:10" s="4" customFormat="1" ht="390" customHeight="1" x14ac:dyDescent="0.2">
      <c r="A64" s="25" t="s">
        <v>124</v>
      </c>
      <c r="B64" s="21" t="s">
        <v>127</v>
      </c>
      <c r="C64" s="38">
        <v>124005964.97</v>
      </c>
      <c r="D64" s="38">
        <v>120772001.28</v>
      </c>
      <c r="E64" s="23"/>
      <c r="F64" s="40">
        <f t="shared" si="1"/>
        <v>97.392090218577493</v>
      </c>
      <c r="G64" s="38"/>
      <c r="H64" s="38"/>
      <c r="I64" s="40"/>
      <c r="J64" s="41">
        <f t="shared" si="3"/>
        <v>120772001.28</v>
      </c>
    </row>
    <row r="65" spans="1:10" s="4" customFormat="1" ht="280.5" customHeight="1" x14ac:dyDescent="0.2">
      <c r="A65" s="25" t="s">
        <v>125</v>
      </c>
      <c r="B65" s="21" t="s">
        <v>128</v>
      </c>
      <c r="C65" s="38">
        <v>17757858.309999999</v>
      </c>
      <c r="D65" s="38">
        <v>17680194.16</v>
      </c>
      <c r="E65" s="23"/>
      <c r="F65" s="40">
        <f t="shared" si="1"/>
        <v>99.562649117679555</v>
      </c>
      <c r="G65" s="38"/>
      <c r="H65" s="38"/>
      <c r="I65" s="40"/>
      <c r="J65" s="41">
        <f t="shared" si="3"/>
        <v>17680194.16</v>
      </c>
    </row>
    <row r="66" spans="1:10" s="4" customFormat="1" ht="372.75" customHeight="1" x14ac:dyDescent="0.2">
      <c r="A66" s="25" t="s">
        <v>126</v>
      </c>
      <c r="B66" s="21" t="s">
        <v>129</v>
      </c>
      <c r="C66" s="38">
        <v>81153625.239999995</v>
      </c>
      <c r="D66" s="38">
        <v>80397186.469999999</v>
      </c>
      <c r="E66" s="23"/>
      <c r="F66" s="40">
        <f t="shared" si="1"/>
        <v>99.067892817156419</v>
      </c>
      <c r="G66" s="38"/>
      <c r="H66" s="38"/>
      <c r="I66" s="40"/>
      <c r="J66" s="41">
        <f t="shared" si="3"/>
        <v>80397186.469999999</v>
      </c>
    </row>
    <row r="67" spans="1:10" s="4" customFormat="1" ht="131.25" x14ac:dyDescent="0.2">
      <c r="A67" s="25" t="s">
        <v>138</v>
      </c>
      <c r="B67" s="21" t="s">
        <v>142</v>
      </c>
      <c r="C67" s="38">
        <v>6996382</v>
      </c>
      <c r="D67" s="38">
        <v>6996382</v>
      </c>
      <c r="E67" s="23"/>
      <c r="F67" s="40">
        <f t="shared" si="1"/>
        <v>100</v>
      </c>
      <c r="G67" s="38"/>
      <c r="H67" s="38"/>
      <c r="I67" s="40"/>
      <c r="J67" s="41">
        <f t="shared" si="3"/>
        <v>6996382</v>
      </c>
    </row>
    <row r="68" spans="1:10" s="4" customFormat="1" ht="62.25" customHeight="1" x14ac:dyDescent="0.2">
      <c r="A68" s="25" t="s">
        <v>92</v>
      </c>
      <c r="B68" s="24" t="s">
        <v>93</v>
      </c>
      <c r="C68" s="38">
        <v>11127203</v>
      </c>
      <c r="D68" s="38">
        <v>11127203</v>
      </c>
      <c r="E68" s="23"/>
      <c r="F68" s="40">
        <f t="shared" si="1"/>
        <v>100</v>
      </c>
      <c r="G68" s="38"/>
      <c r="H68" s="38"/>
      <c r="I68" s="40"/>
      <c r="J68" s="41">
        <f t="shared" si="3"/>
        <v>11127203</v>
      </c>
    </row>
    <row r="69" spans="1:10" s="4" customFormat="1" ht="62.25" customHeight="1" x14ac:dyDescent="0.2">
      <c r="A69" s="25" t="s">
        <v>120</v>
      </c>
      <c r="B69" s="24" t="s">
        <v>121</v>
      </c>
      <c r="C69" s="38"/>
      <c r="D69" s="38"/>
      <c r="E69" s="23"/>
      <c r="F69" s="40"/>
      <c r="G69" s="38">
        <v>16116265</v>
      </c>
      <c r="H69" s="38">
        <v>16116265</v>
      </c>
      <c r="I69" s="40">
        <f t="shared" si="4"/>
        <v>100</v>
      </c>
      <c r="J69" s="41">
        <f t="shared" si="3"/>
        <v>16116265</v>
      </c>
    </row>
    <row r="70" spans="1:10" s="4" customFormat="1" ht="62.25" customHeight="1" x14ac:dyDescent="0.2">
      <c r="A70" s="25" t="s">
        <v>114</v>
      </c>
      <c r="B70" s="24" t="s">
        <v>115</v>
      </c>
      <c r="C70" s="38">
        <v>7005709</v>
      </c>
      <c r="D70" s="38">
        <v>7005709</v>
      </c>
      <c r="E70" s="23"/>
      <c r="F70" s="40">
        <f t="shared" si="1"/>
        <v>100</v>
      </c>
      <c r="G70" s="38"/>
      <c r="H70" s="38"/>
      <c r="I70" s="40"/>
      <c r="J70" s="41">
        <f t="shared" si="3"/>
        <v>7005709</v>
      </c>
    </row>
    <row r="71" spans="1:10" s="4" customFormat="1" ht="105" customHeight="1" x14ac:dyDescent="0.2">
      <c r="A71" s="25" t="s">
        <v>139</v>
      </c>
      <c r="B71" s="24" t="s">
        <v>143</v>
      </c>
      <c r="C71" s="38">
        <v>9469966</v>
      </c>
      <c r="D71" s="38">
        <v>9469965.6699999999</v>
      </c>
      <c r="E71" s="23"/>
      <c r="F71" s="40">
        <f t="shared" si="1"/>
        <v>99.999996515298989</v>
      </c>
      <c r="G71" s="38"/>
      <c r="H71" s="38"/>
      <c r="I71" s="40"/>
      <c r="J71" s="41">
        <f t="shared" si="3"/>
        <v>9469965.6699999999</v>
      </c>
    </row>
    <row r="72" spans="1:10" s="4" customFormat="1" ht="91.5" customHeight="1" x14ac:dyDescent="0.2">
      <c r="A72" s="25" t="s">
        <v>116</v>
      </c>
      <c r="B72" s="24" t="s">
        <v>117</v>
      </c>
      <c r="C72" s="38">
        <v>532739</v>
      </c>
      <c r="D72" s="38">
        <v>532298.64</v>
      </c>
      <c r="E72" s="23"/>
      <c r="F72" s="40">
        <f t="shared" si="1"/>
        <v>99.917340386192862</v>
      </c>
      <c r="G72" s="38"/>
      <c r="H72" s="38"/>
      <c r="I72" s="40"/>
      <c r="J72" s="41">
        <f t="shared" si="3"/>
        <v>532298.64</v>
      </c>
    </row>
    <row r="73" spans="1:10" s="4" customFormat="1" ht="18.75" x14ac:dyDescent="0.2">
      <c r="A73" s="25" t="s">
        <v>66</v>
      </c>
      <c r="B73" s="24" t="s">
        <v>67</v>
      </c>
      <c r="C73" s="38">
        <v>1018034</v>
      </c>
      <c r="D73" s="38">
        <v>759300.6</v>
      </c>
      <c r="E73" s="23">
        <v>43.4</v>
      </c>
      <c r="F73" s="40">
        <f t="shared" si="1"/>
        <v>74.584994214338622</v>
      </c>
      <c r="G73" s="38"/>
      <c r="H73" s="38"/>
      <c r="I73" s="40"/>
      <c r="J73" s="41">
        <f t="shared" si="3"/>
        <v>759300.6</v>
      </c>
    </row>
    <row r="74" spans="1:10" s="4" customFormat="1" ht="75" x14ac:dyDescent="0.2">
      <c r="A74" s="51" t="s">
        <v>118</v>
      </c>
      <c r="B74" s="52" t="s">
        <v>119</v>
      </c>
      <c r="C74" s="53">
        <v>93550</v>
      </c>
      <c r="D74" s="53">
        <v>93550</v>
      </c>
      <c r="E74" s="54"/>
      <c r="F74" s="40">
        <f t="shared" si="1"/>
        <v>100</v>
      </c>
      <c r="G74" s="53"/>
      <c r="H74" s="53"/>
      <c r="I74" s="40"/>
      <c r="J74" s="55">
        <f t="shared" si="3"/>
        <v>93550</v>
      </c>
    </row>
    <row r="75" spans="1:10" s="4" customFormat="1" ht="112.5" x14ac:dyDescent="0.2">
      <c r="A75" s="51" t="s">
        <v>140</v>
      </c>
      <c r="B75" s="52" t="s">
        <v>144</v>
      </c>
      <c r="C75" s="53">
        <v>106191</v>
      </c>
      <c r="D75" s="53">
        <v>43055.82</v>
      </c>
      <c r="E75" s="54"/>
      <c r="F75" s="40">
        <f t="shared" ref="F75:F76" si="5">D75/C75*100</f>
        <v>40.545639460971266</v>
      </c>
      <c r="G75" s="53"/>
      <c r="H75" s="53"/>
      <c r="I75" s="40"/>
      <c r="J75" s="55">
        <f t="shared" si="3"/>
        <v>43055.82</v>
      </c>
    </row>
    <row r="76" spans="1:10" s="4" customFormat="1" ht="19.5" thickBot="1" x14ac:dyDescent="0.25">
      <c r="A76" s="35"/>
      <c r="B76" s="36" t="s">
        <v>16</v>
      </c>
      <c r="C76" s="47">
        <f>SUM(C54+C55)</f>
        <v>4568585214.8400002</v>
      </c>
      <c r="D76" s="47">
        <f>SUM(D54+D55)</f>
        <v>4638324955.4200001</v>
      </c>
      <c r="E76" s="48">
        <v>93.8</v>
      </c>
      <c r="F76" s="44">
        <f t="shared" si="5"/>
        <v>101.52650628806192</v>
      </c>
      <c r="G76" s="47">
        <f>SUM(G54,G55)</f>
        <v>355683220</v>
      </c>
      <c r="H76" s="47">
        <f>SUM(H54,H55)</f>
        <v>458260729.36000001</v>
      </c>
      <c r="I76" s="44">
        <f t="shared" si="4"/>
        <v>128.83956947983094</v>
      </c>
      <c r="J76" s="49">
        <f t="shared" si="3"/>
        <v>5096585684.7799997</v>
      </c>
    </row>
    <row r="77" spans="1:10" s="4" customFormat="1" ht="20.25" x14ac:dyDescent="0.2">
      <c r="A77" s="12"/>
      <c r="B77" s="13"/>
      <c r="C77" s="14"/>
      <c r="D77" s="14"/>
      <c r="E77" s="14"/>
      <c r="F77" s="16"/>
      <c r="G77" s="14"/>
      <c r="H77" s="14"/>
      <c r="I77" s="17"/>
      <c r="J77" s="15"/>
    </row>
    <row r="78" spans="1:10" s="4" customFormat="1" ht="20.25" x14ac:dyDescent="0.2">
      <c r="A78" s="12"/>
      <c r="B78" s="13"/>
      <c r="C78" s="14"/>
      <c r="D78" s="14"/>
      <c r="E78" s="14"/>
      <c r="F78" s="16"/>
      <c r="G78" s="14"/>
      <c r="H78" s="14"/>
      <c r="I78" s="17"/>
      <c r="J78" s="15"/>
    </row>
    <row r="79" spans="1:10" s="4" customFormat="1" ht="20.25" x14ac:dyDescent="0.2">
      <c r="A79" s="12"/>
      <c r="B79" s="13" t="s">
        <v>97</v>
      </c>
      <c r="C79" s="14"/>
      <c r="D79" s="14"/>
      <c r="E79" s="14"/>
      <c r="F79" s="15"/>
      <c r="G79" s="14"/>
      <c r="H79" s="56"/>
      <c r="I79" s="14"/>
      <c r="J79" s="57" t="s">
        <v>146</v>
      </c>
    </row>
    <row r="80" spans="1:10" s="4" customFormat="1" ht="20.25" x14ac:dyDescent="0.2">
      <c r="A80" s="12"/>
      <c r="B80" s="13"/>
      <c r="C80" s="14"/>
      <c r="D80" s="14"/>
      <c r="E80" s="14"/>
      <c r="F80" s="15"/>
      <c r="G80" s="14"/>
      <c r="H80" s="14"/>
      <c r="I80" s="14"/>
      <c r="J80" s="15"/>
    </row>
    <row r="81" spans="1:10" s="4" customFormat="1" ht="20.25" x14ac:dyDescent="0.2">
      <c r="A81" s="12"/>
      <c r="B81" s="13"/>
      <c r="C81" s="14"/>
      <c r="D81" s="14"/>
      <c r="E81" s="14"/>
      <c r="F81" s="15"/>
      <c r="G81" s="14"/>
      <c r="H81" s="14"/>
      <c r="I81" s="14"/>
      <c r="J81" s="15"/>
    </row>
    <row r="82" spans="1:10" ht="20.25" x14ac:dyDescent="0.2">
      <c r="A82" s="6"/>
      <c r="B82" s="46" t="s">
        <v>98</v>
      </c>
      <c r="C82" s="6" t="s">
        <v>19</v>
      </c>
      <c r="D82" s="6"/>
      <c r="E82" s="6"/>
      <c r="F82" s="6"/>
      <c r="G82" s="6"/>
      <c r="H82" s="6"/>
      <c r="I82" s="6"/>
      <c r="J82" s="46" t="s">
        <v>107</v>
      </c>
    </row>
    <row r="83" spans="1:10" ht="23.25" customHeight="1" x14ac:dyDescent="0.2">
      <c r="A83" s="2"/>
      <c r="B83" s="63"/>
      <c r="C83" s="63"/>
      <c r="D83" s="63"/>
      <c r="E83" s="63"/>
      <c r="F83" s="63"/>
      <c r="G83" s="63"/>
      <c r="H83" s="63"/>
      <c r="I83" s="63"/>
      <c r="J83" s="63"/>
    </row>
    <row r="84" spans="1:10" ht="15.75" x14ac:dyDescent="0.2">
      <c r="B84" s="8"/>
      <c r="D84" s="9"/>
      <c r="E84" s="9"/>
      <c r="F84" s="9"/>
      <c r="H84" s="8"/>
      <c r="I84" s="8"/>
    </row>
    <row r="85" spans="1:10" x14ac:dyDescent="0.2">
      <c r="C85" s="9"/>
      <c r="G85" s="10"/>
    </row>
  </sheetData>
  <mergeCells count="12">
    <mergeCell ref="A6:A7"/>
    <mergeCell ref="G6:I6"/>
    <mergeCell ref="B83:J83"/>
    <mergeCell ref="A4:J4"/>
    <mergeCell ref="C6:F6"/>
    <mergeCell ref="B6:B7"/>
    <mergeCell ref="C1:J1"/>
    <mergeCell ref="C2:J2"/>
    <mergeCell ref="C3:J3"/>
    <mergeCell ref="A1:B1"/>
    <mergeCell ref="A2:B2"/>
    <mergeCell ref="A3:B3"/>
  </mergeCells>
  <phoneticPr fontId="0" type="noConversion"/>
  <hyperlinks>
    <hyperlink ref="B9" location="_ftn1" display="_ftn1"/>
    <hyperlink ref="E9" location="_ftn1" display="_ftn1"/>
    <hyperlink ref="B51" location="_ftn1" display="_ftn1"/>
    <hyperlink ref="B52" location="_ftn1" display="_ftn1"/>
    <hyperlink ref="B23" location="_ftn1" display="_ftn1"/>
    <hyperlink ref="B73" location="_ftn1" display="_ftn1"/>
    <hyperlink ref="B76" location="_ftn1" display="_ftn1"/>
    <hyperlink ref="B37" location="_ftn1" display="_ftn1"/>
    <hyperlink ref="B36" location="_ftn1" display="_ftn1"/>
    <hyperlink ref="B39" location="_ftn1" display="_ftn1"/>
    <hyperlink ref="B50" location="_ftn1" display="_ftn1"/>
  </hyperlinks>
  <printOptions horizontalCentered="1"/>
  <pageMargins left="0.23622047244094491" right="0.23622047244094491" top="0.39" bottom="0.19685039370078741" header="0.23622047244094491" footer="0.19685039370078741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Company>OFU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Мот Поліна Сергіївна</cp:lastModifiedBy>
  <cp:lastPrinted>2025-02-07T07:52:28Z</cp:lastPrinted>
  <dcterms:created xsi:type="dcterms:W3CDTF">2000-04-12T12:59:51Z</dcterms:created>
  <dcterms:modified xsi:type="dcterms:W3CDTF">2025-02-07T07:52:31Z</dcterms:modified>
</cp:coreProperties>
</file>