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5600" windowHeight="8745" firstSheet="8" activeTab="8"/>
  </bookViews>
  <sheets>
    <sheet name="вир. нас." sheetId="1" r:id="rId1"/>
    <sheet name="вир. бюдж" sheetId="2" r:id="rId2"/>
    <sheet name="вир. інші" sheetId="3" r:id="rId3"/>
    <sheet name="вир.реліг" sheetId="15" r:id="rId4"/>
    <sheet name="трансп. нас." sheetId="5" r:id="rId5"/>
    <sheet name="трансп. бюдж." sheetId="6" r:id="rId6"/>
    <sheet name="трансп. інші" sheetId="7" r:id="rId7"/>
    <sheet name="трансп.реліг" sheetId="16" r:id="rId8"/>
    <sheet name="постач. нас." sheetId="8" r:id="rId9"/>
    <sheet name="постач.бюдж." sheetId="9" r:id="rId10"/>
    <sheet name="постач. інші" sheetId="10" r:id="rId11"/>
    <sheet name="постач. реліг" sheetId="17" r:id="rId12"/>
    <sheet name="тепло нас" sheetId="11" r:id="rId13"/>
    <sheet name="тепло бюдж" sheetId="12" r:id="rId14"/>
    <sheet name="тепло реліг" sheetId="13" r:id="rId15"/>
    <sheet name="тепло інші" sheetId="14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5" l="1"/>
  <c r="D9" i="8" l="1"/>
  <c r="C8" i="8"/>
  <c r="D25" i="15" l="1"/>
  <c r="D12" i="3"/>
  <c r="D12" i="2"/>
  <c r="D12" i="1"/>
  <c r="D14" i="13" l="1"/>
  <c r="D19" i="13" l="1"/>
  <c r="D18" i="13" s="1"/>
  <c r="D23" i="13"/>
  <c r="D22" i="13"/>
  <c r="D20" i="13"/>
  <c r="D17" i="13"/>
  <c r="D16" i="13"/>
  <c r="D13" i="13"/>
  <c r="D12" i="13"/>
  <c r="D10" i="13"/>
  <c r="D9" i="13"/>
  <c r="D22" i="15"/>
  <c r="D19" i="15"/>
  <c r="D9" i="15"/>
  <c r="C23" i="11" l="1"/>
  <c r="C22" i="11"/>
  <c r="C20" i="11"/>
  <c r="C19" i="11"/>
  <c r="C16" i="11"/>
  <c r="C12" i="11"/>
  <c r="C11" i="11"/>
  <c r="C10" i="11"/>
  <c r="C9" i="11"/>
  <c r="C12" i="16"/>
  <c r="D12" i="16" s="1"/>
  <c r="D21" i="16"/>
  <c r="D20" i="16"/>
  <c r="D18" i="16"/>
  <c r="D17" i="16"/>
  <c r="D15" i="16"/>
  <c r="D14" i="16"/>
  <c r="D11" i="16"/>
  <c r="D10" i="16"/>
  <c r="D9" i="16"/>
  <c r="D8" i="16" s="1"/>
  <c r="D20" i="15"/>
  <c r="D17" i="15"/>
  <c r="D16" i="15"/>
  <c r="D13" i="15"/>
  <c r="D12" i="15"/>
  <c r="D10" i="15"/>
  <c r="D11" i="15"/>
  <c r="C15" i="1" l="1"/>
  <c r="C14" i="11" s="1"/>
  <c r="C25" i="14" l="1"/>
  <c r="D23" i="14"/>
  <c r="D22" i="14"/>
  <c r="D20" i="14"/>
  <c r="D19" i="14"/>
  <c r="C18" i="14"/>
  <c r="D18" i="14" s="1"/>
  <c r="D17" i="14"/>
  <c r="D16" i="14"/>
  <c r="C15" i="14"/>
  <c r="D15" i="14" s="1"/>
  <c r="D13" i="14"/>
  <c r="D12" i="14"/>
  <c r="D11" i="14"/>
  <c r="D10" i="14"/>
  <c r="D9" i="14"/>
  <c r="C8" i="14"/>
  <c r="D8" i="14" s="1"/>
  <c r="D7" i="14" s="1"/>
  <c r="C7" i="14" l="1"/>
  <c r="C21" i="14"/>
  <c r="D21" i="14" s="1"/>
  <c r="D18" i="15"/>
  <c r="D15" i="15"/>
  <c r="D8" i="15"/>
  <c r="C20" i="17"/>
  <c r="D18" i="17"/>
  <c r="D17" i="17"/>
  <c r="C16" i="17"/>
  <c r="D16" i="17" s="1"/>
  <c r="D15" i="17"/>
  <c r="D14" i="17"/>
  <c r="C13" i="17"/>
  <c r="D13" i="17" s="1"/>
  <c r="D12" i="17"/>
  <c r="D11" i="17"/>
  <c r="C10" i="17"/>
  <c r="D10" i="17" s="1"/>
  <c r="D9" i="17"/>
  <c r="D8" i="17"/>
  <c r="C23" i="16"/>
  <c r="C19" i="16"/>
  <c r="D19" i="16" s="1"/>
  <c r="C16" i="16"/>
  <c r="D16" i="16" s="1"/>
  <c r="C13" i="16"/>
  <c r="D13" i="16" s="1"/>
  <c r="D7" i="16" s="1"/>
  <c r="D22" i="16" s="1"/>
  <c r="D26" i="16" s="1"/>
  <c r="D27" i="16" s="1"/>
  <c r="C8" i="16"/>
  <c r="C24" i="14" l="1"/>
  <c r="C7" i="17"/>
  <c r="D7" i="17" s="1"/>
  <c r="C7" i="16"/>
  <c r="C22" i="16" s="1"/>
  <c r="C26" i="16" s="1"/>
  <c r="C25" i="15"/>
  <c r="D23" i="15"/>
  <c r="C21" i="15"/>
  <c r="D21" i="15" s="1"/>
  <c r="C18" i="15"/>
  <c r="C15" i="15"/>
  <c r="C8" i="15"/>
  <c r="C28" i="14" l="1"/>
  <c r="D28" i="14" s="1"/>
  <c r="D29" i="14" s="1"/>
  <c r="D24" i="14"/>
  <c r="C19" i="17"/>
  <c r="C23" i="17" s="1"/>
  <c r="D23" i="17" s="1"/>
  <c r="D24" i="17" s="1"/>
  <c r="C7" i="15"/>
  <c r="C25" i="13"/>
  <c r="C21" i="13"/>
  <c r="D21" i="13" s="1"/>
  <c r="C18" i="13"/>
  <c r="C15" i="13"/>
  <c r="D15" i="13" s="1"/>
  <c r="D11" i="13"/>
  <c r="C8" i="13"/>
  <c r="D8" i="13" s="1"/>
  <c r="D7" i="13" s="1"/>
  <c r="D24" i="13" s="1"/>
  <c r="C25" i="12"/>
  <c r="D23" i="12"/>
  <c r="D22" i="12"/>
  <c r="C21" i="12"/>
  <c r="D21" i="12" s="1"/>
  <c r="D20" i="12"/>
  <c r="D19" i="12"/>
  <c r="C18" i="12"/>
  <c r="D18" i="12" s="1"/>
  <c r="D17" i="12"/>
  <c r="D16" i="12"/>
  <c r="C15" i="12"/>
  <c r="D15" i="12" s="1"/>
  <c r="D13" i="12"/>
  <c r="D12" i="12"/>
  <c r="D11" i="12"/>
  <c r="D10" i="12"/>
  <c r="C8" i="12"/>
  <c r="D8" i="12" s="1"/>
  <c r="C24" i="15" l="1"/>
  <c r="C28" i="15" s="1"/>
  <c r="D7" i="15"/>
  <c r="D24" i="15" s="1"/>
  <c r="D19" i="17"/>
  <c r="D29" i="15"/>
  <c r="C7" i="13"/>
  <c r="C24" i="13" s="1"/>
  <c r="C28" i="13" s="1"/>
  <c r="C7" i="12"/>
  <c r="C24" i="12" s="1"/>
  <c r="C28" i="12" s="1"/>
  <c r="C25" i="11"/>
  <c r="D23" i="11"/>
  <c r="D22" i="11"/>
  <c r="C21" i="11"/>
  <c r="D21" i="11" s="1"/>
  <c r="D20" i="11"/>
  <c r="D19" i="11"/>
  <c r="C18" i="11"/>
  <c r="D18" i="11" s="1"/>
  <c r="D17" i="11"/>
  <c r="D16" i="11"/>
  <c r="C15" i="11"/>
  <c r="D15" i="11" s="1"/>
  <c r="D13" i="11"/>
  <c r="D12" i="11"/>
  <c r="D11" i="11"/>
  <c r="D10" i="11"/>
  <c r="D9" i="11"/>
  <c r="C8" i="11"/>
  <c r="D8" i="11" s="1"/>
  <c r="D24" i="12" l="1"/>
  <c r="D7" i="12"/>
  <c r="D28" i="12"/>
  <c r="D29" i="12" s="1"/>
  <c r="C7" i="11"/>
  <c r="C17" i="10"/>
  <c r="C9" i="10"/>
  <c r="C20" i="10"/>
  <c r="D17" i="10"/>
  <c r="C16" i="10"/>
  <c r="D16" i="10" s="1"/>
  <c r="D15" i="10"/>
  <c r="D14" i="10"/>
  <c r="C13" i="10"/>
  <c r="D13" i="10" s="1"/>
  <c r="D12" i="10"/>
  <c r="D11" i="10"/>
  <c r="C10" i="10"/>
  <c r="D10" i="10" s="1"/>
  <c r="D9" i="10"/>
  <c r="D8" i="10"/>
  <c r="C9" i="9"/>
  <c r="C20" i="9"/>
  <c r="D17" i="9"/>
  <c r="C16" i="9"/>
  <c r="D16" i="9" s="1"/>
  <c r="D15" i="9"/>
  <c r="D14" i="9"/>
  <c r="C13" i="9"/>
  <c r="D13" i="9" s="1"/>
  <c r="D12" i="9"/>
  <c r="D11" i="9"/>
  <c r="C10" i="9"/>
  <c r="D10" i="9" s="1"/>
  <c r="D8" i="9"/>
  <c r="C21" i="8"/>
  <c r="D18" i="8"/>
  <c r="C17" i="8"/>
  <c r="D17" i="8" s="1"/>
  <c r="D16" i="8"/>
  <c r="D15" i="8"/>
  <c r="C14" i="8"/>
  <c r="D14" i="8" s="1"/>
  <c r="D13" i="8"/>
  <c r="D12" i="8"/>
  <c r="C11" i="8"/>
  <c r="D11" i="8" s="1"/>
  <c r="D8" i="8"/>
  <c r="C19" i="7"/>
  <c r="C23" i="7"/>
  <c r="D21" i="7"/>
  <c r="D20" i="7"/>
  <c r="D19" i="7"/>
  <c r="D18" i="7"/>
  <c r="D17" i="7"/>
  <c r="C16" i="7"/>
  <c r="D16" i="7" s="1"/>
  <c r="D15" i="7"/>
  <c r="D14" i="7"/>
  <c r="C13" i="7"/>
  <c r="D13" i="7" s="1"/>
  <c r="D12" i="7"/>
  <c r="D11" i="7"/>
  <c r="D10" i="7"/>
  <c r="D9" i="7"/>
  <c r="C8" i="7"/>
  <c r="C23" i="6"/>
  <c r="D21" i="6"/>
  <c r="D20" i="6"/>
  <c r="C19" i="6"/>
  <c r="D19" i="6" s="1"/>
  <c r="D18" i="6"/>
  <c r="D17" i="6"/>
  <c r="C16" i="6"/>
  <c r="D16" i="6" s="1"/>
  <c r="D15" i="6"/>
  <c r="D14" i="6"/>
  <c r="C13" i="6"/>
  <c r="D13" i="6" s="1"/>
  <c r="D12" i="6"/>
  <c r="D11" i="6"/>
  <c r="D10" i="6"/>
  <c r="D9" i="6"/>
  <c r="C8" i="6"/>
  <c r="D8" i="6" s="1"/>
  <c r="D11" i="5"/>
  <c r="D10" i="5"/>
  <c r="C8" i="5"/>
  <c r="D9" i="5"/>
  <c r="D8" i="5"/>
  <c r="C23" i="5"/>
  <c r="D21" i="5"/>
  <c r="D20" i="5"/>
  <c r="D18" i="5"/>
  <c r="D17" i="5"/>
  <c r="C16" i="5"/>
  <c r="D16" i="5" s="1"/>
  <c r="D15" i="5"/>
  <c r="D14" i="5"/>
  <c r="C13" i="5"/>
  <c r="D13" i="5" s="1"/>
  <c r="D12" i="5"/>
  <c r="C26" i="3"/>
  <c r="D24" i="3"/>
  <c r="D23" i="3"/>
  <c r="C22" i="3"/>
  <c r="D22" i="3" s="1"/>
  <c r="D21" i="3"/>
  <c r="C19" i="3"/>
  <c r="D19" i="3" s="1"/>
  <c r="D18" i="3"/>
  <c r="D17" i="3"/>
  <c r="C16" i="3"/>
  <c r="D16" i="3" s="1"/>
  <c r="D15" i="3"/>
  <c r="D14" i="3"/>
  <c r="D13" i="3"/>
  <c r="D11" i="3"/>
  <c r="D10" i="3"/>
  <c r="D9" i="3"/>
  <c r="C8" i="3"/>
  <c r="D8" i="3" s="1"/>
  <c r="D14" i="2"/>
  <c r="D13" i="2"/>
  <c r="D14" i="1"/>
  <c r="D13" i="1"/>
  <c r="C26" i="2"/>
  <c r="D24" i="2"/>
  <c r="D23" i="2"/>
  <c r="C22" i="2"/>
  <c r="D22" i="2" s="1"/>
  <c r="D21" i="2"/>
  <c r="C19" i="2"/>
  <c r="D19" i="2" s="1"/>
  <c r="D18" i="2"/>
  <c r="D17" i="2"/>
  <c r="C16" i="2"/>
  <c r="D16" i="2" s="1"/>
  <c r="D11" i="2"/>
  <c r="D10" i="2"/>
  <c r="D9" i="2"/>
  <c r="C8" i="2"/>
  <c r="D24" i="1"/>
  <c r="D23" i="1"/>
  <c r="D21" i="1"/>
  <c r="D18" i="1"/>
  <c r="D17" i="1"/>
  <c r="D15" i="1"/>
  <c r="D11" i="1"/>
  <c r="D10" i="1"/>
  <c r="D9" i="1"/>
  <c r="C8" i="1"/>
  <c r="D8" i="1" s="1"/>
  <c r="C16" i="1"/>
  <c r="D16" i="1" s="1"/>
  <c r="C26" i="1"/>
  <c r="C22" i="1"/>
  <c r="D22" i="1" s="1"/>
  <c r="C19" i="1"/>
  <c r="D19" i="1" s="1"/>
  <c r="C24" i="11" l="1"/>
  <c r="D7" i="11"/>
  <c r="C7" i="10"/>
  <c r="C7" i="9"/>
  <c r="C7" i="8"/>
  <c r="C20" i="8" s="1"/>
  <c r="C24" i="8" s="1"/>
  <c r="D24" i="8" s="1"/>
  <c r="D25" i="8" s="1"/>
  <c r="C7" i="7"/>
  <c r="C7" i="6"/>
  <c r="C7" i="5"/>
  <c r="C19" i="5"/>
  <c r="D19" i="5" s="1"/>
  <c r="D7" i="5"/>
  <c r="C7" i="3"/>
  <c r="C7" i="2"/>
  <c r="C25" i="2" s="1"/>
  <c r="C29" i="2" s="1"/>
  <c r="C7" i="1"/>
  <c r="D7" i="1" s="1"/>
  <c r="D29" i="2" l="1"/>
  <c r="D30" i="2" s="1"/>
  <c r="D31" i="2"/>
  <c r="C25" i="1"/>
  <c r="C29" i="1" s="1"/>
  <c r="C28" i="11"/>
  <c r="D24" i="11"/>
  <c r="C19" i="10"/>
  <c r="D7" i="10"/>
  <c r="C19" i="9"/>
  <c r="D7" i="9"/>
  <c r="D20" i="8"/>
  <c r="D7" i="8"/>
  <c r="C22" i="7"/>
  <c r="D7" i="7"/>
  <c r="C22" i="6"/>
  <c r="D7" i="6"/>
  <c r="C22" i="5"/>
  <c r="C25" i="3"/>
  <c r="D7" i="3"/>
  <c r="D25" i="2"/>
  <c r="D7" i="2"/>
  <c r="D25" i="1" l="1"/>
  <c r="D31" i="1"/>
  <c r="D29" i="1"/>
  <c r="D30" i="1" s="1"/>
  <c r="D28" i="11"/>
  <c r="D29" i="11" s="1"/>
  <c r="C23" i="10"/>
  <c r="D23" i="10" s="1"/>
  <c r="D24" i="10" s="1"/>
  <c r="D19" i="10"/>
  <c r="C23" i="9"/>
  <c r="D23" i="9" s="1"/>
  <c r="D24" i="9" s="1"/>
  <c r="D19" i="9"/>
  <c r="C26" i="7"/>
  <c r="D26" i="7" s="1"/>
  <c r="D27" i="7" s="1"/>
  <c r="D22" i="7"/>
  <c r="C26" i="6"/>
  <c r="D26" i="6" s="1"/>
  <c r="D27" i="6" s="1"/>
  <c r="D22" i="6"/>
  <c r="C26" i="5"/>
  <c r="D26" i="5" s="1"/>
  <c r="D27" i="5" s="1"/>
  <c r="D22" i="5"/>
  <c r="C29" i="3"/>
  <c r="D25" i="3"/>
  <c r="D31" i="3" l="1"/>
  <c r="D29" i="3"/>
  <c r="D30" i="3" s="1"/>
</calcChain>
</file>

<file path=xl/sharedStrings.xml><?xml version="1.0" encoding="utf-8"?>
<sst xmlns="http://schemas.openxmlformats.org/spreadsheetml/2006/main" count="918" uniqueCount="103">
  <si>
    <t>до рішення виконавчого комітету від ______2018р.</t>
  </si>
  <si>
    <t>№ з/п</t>
  </si>
  <si>
    <t>Найменування показників</t>
  </si>
  <si>
    <t>тис. грн. на рік</t>
  </si>
  <si>
    <t>грн/Гкал</t>
  </si>
  <si>
    <t>Виробнича собівартість</t>
  </si>
  <si>
    <t>прямі матеріальні витрати, у т.ч.</t>
  </si>
  <si>
    <t>витрати на паливо для виробництва теплової енергії котельнями</t>
  </si>
  <si>
    <t>собівартість енергії власних КГУ</t>
  </si>
  <si>
    <t>витрати на паливо у собівартості теплової енергії власних КГУ</t>
  </si>
  <si>
    <t>вода для технологічних потреб та водовідведення</t>
  </si>
  <si>
    <t>матеріали, запасні частини та інші матеріальні ресурси</t>
  </si>
  <si>
    <t>інші прямі витрати, у т.ч.</t>
  </si>
  <si>
    <t>амортизаційні відрахування</t>
  </si>
  <si>
    <t>інші витрати</t>
  </si>
  <si>
    <t>загальновиробничі витрати, у т.ч.:</t>
  </si>
  <si>
    <t>Адміністративні витрати, у т.ч.:</t>
  </si>
  <si>
    <t>прямі витрати на оплату праці з відрахуваннями на соціальні заходи</t>
  </si>
  <si>
    <t>витрати на оплату праці з відрахуваннями на соціальні  заходи</t>
  </si>
  <si>
    <t>Повна собівартість</t>
  </si>
  <si>
    <t>податок на прибуток</t>
  </si>
  <si>
    <t>на розвиток виробництва (виробничі інвестиції</t>
  </si>
  <si>
    <t>Вартість виробництва теплової енергії за відповідним тарифом</t>
  </si>
  <si>
    <t>Паливна складова, %</t>
  </si>
  <si>
    <t>Обсяг реалізації теплової енергії власним споживачам, Гкал</t>
  </si>
  <si>
    <t>1.1.</t>
  </si>
  <si>
    <t>1.1.1.</t>
  </si>
  <si>
    <t>1.1.2.</t>
  </si>
  <si>
    <t>1.1.3.</t>
  </si>
  <si>
    <t>1.1.3.1.</t>
  </si>
  <si>
    <t>1.1.4.</t>
  </si>
  <si>
    <t>1.1.5.</t>
  </si>
  <si>
    <t>1.2.</t>
  </si>
  <si>
    <t>1.3.</t>
  </si>
  <si>
    <t>1.3.1.</t>
  </si>
  <si>
    <t>1.3.2.</t>
  </si>
  <si>
    <t>1.4.</t>
  </si>
  <si>
    <t>1.4.1.</t>
  </si>
  <si>
    <t>1.4.2.</t>
  </si>
  <si>
    <t>2.</t>
  </si>
  <si>
    <t>2..1.</t>
  </si>
  <si>
    <t>2.2.</t>
  </si>
  <si>
    <t>3.</t>
  </si>
  <si>
    <t>4.</t>
  </si>
  <si>
    <t>4.1.</t>
  </si>
  <si>
    <t>4.2.</t>
  </si>
  <si>
    <t>5.</t>
  </si>
  <si>
    <t>6.</t>
  </si>
  <si>
    <t>6.1.</t>
  </si>
  <si>
    <t>7.</t>
  </si>
  <si>
    <t>Директор</t>
  </si>
  <si>
    <t>П. Возборський</t>
  </si>
  <si>
    <t>витрати на електроенергію</t>
  </si>
  <si>
    <t>витрати на оплату праці з відрахуваннями на соціальні заходи</t>
  </si>
  <si>
    <t>Вартість транспортування теплової енергії за відповідним тарифом</t>
  </si>
  <si>
    <t>Корисний відпуск  теплової енергії з мереж ліцензіата, Гкал</t>
  </si>
  <si>
    <t>прямі матеріальні витрати</t>
  </si>
  <si>
    <t>Вартість постачання теплової енергії за відповідним тарифом</t>
  </si>
  <si>
    <t>Вартість теплової енергії за відповідним тарифом</t>
  </si>
  <si>
    <t>Додаток 1</t>
  </si>
  <si>
    <t>Додаток 2</t>
  </si>
  <si>
    <t>Додаток 3</t>
  </si>
  <si>
    <t>Додаток 4</t>
  </si>
  <si>
    <t>Додаток 5</t>
  </si>
  <si>
    <t>Додаток 6</t>
  </si>
  <si>
    <t>Додаток 7</t>
  </si>
  <si>
    <t>Додаток 8</t>
  </si>
  <si>
    <t>Додаток 9</t>
  </si>
  <si>
    <t>Додаток 10</t>
  </si>
  <si>
    <t>Додаток 11</t>
  </si>
  <si>
    <t>Додаток 12</t>
  </si>
  <si>
    <t>Додаток 13</t>
  </si>
  <si>
    <t>Додаток 14</t>
  </si>
  <si>
    <t>Додаток 15</t>
  </si>
  <si>
    <t>Додаток 16</t>
  </si>
  <si>
    <t>Структура тарифу на теплову енергію комунального підприємства "Південно-Західні тепломережі" для інших споживачів</t>
  </si>
  <si>
    <t>Структура тарифу на  теплову енергію комунального підприємства "Південно-Західні тепломережі" для релігійних організацій</t>
  </si>
  <si>
    <t>Структура тарифу на теплову енергію комунального підприємства "Південно-Західні тепломережі" для бюджетних установ</t>
  </si>
  <si>
    <t>Структура тарифу на теплову енергію комунального підприємства "Південно-Західні тепломережі" для населення</t>
  </si>
  <si>
    <t>Структура тарифу на постачання теплової енергії комунального підприємства "Південно-Західні тепломережі" для релігійних організацій</t>
  </si>
  <si>
    <t>Структура тарифу на постачання теплової енергії комунального підприємства "Південно-Західні тепломережі" для інших споживачів</t>
  </si>
  <si>
    <t>Структура тарифу на постачання теплової енергії комунального підприємства "Південно-Західні тепломережі" для бюджетних установ</t>
  </si>
  <si>
    <t>Структура тарифу на постачання теплової енергії комунального підприємства "Південно-Західні тепломережі" для населення</t>
  </si>
  <si>
    <t>Структура тарифу на транспортування теплової енергії комунального підприємства "Південно-Західні тепломережі" для релігійних організацій</t>
  </si>
  <si>
    <t>Структура тарифу на транспортування теплової енергії комунального підприємства "Південно-Західні тепломережі" для інших споживачів</t>
  </si>
  <si>
    <t>Структура тарифу на транспортування теплової енергії комунального підприємства "Південно-Західні тепломережі" для бюджетних установ</t>
  </si>
  <si>
    <t>Структура тарифу на транспортування теплової енергії комунального підприємства "Південно-Західні тепломережі" для населення</t>
  </si>
  <si>
    <t>Структура тарифу на виробництво теплової енергії комунального підприємства "Південно-Західні тепломережі" для релігійних організацій</t>
  </si>
  <si>
    <t>Структура тарифу на виробництво теплової енергії комунального підприємства "Південно-Західні тепломережі" для інших споживачів</t>
  </si>
  <si>
    <t>Структура тарифу на виробництво теплової енергії комунального підприємства "Південно-Західні тепломережі" для бюджетних установ</t>
  </si>
  <si>
    <t>Структура тарифу на виробництво теплової енергії комунального підприємства "Південно-Західні тепломережі" для населення</t>
  </si>
  <si>
    <t>Керуючий справами виконавчого комітету</t>
  </si>
  <si>
    <t>Ю. Сабій</t>
  </si>
  <si>
    <t>КП "Південно-Західні тепломережі"</t>
  </si>
  <si>
    <t>Тариф на теплову енергію без ПДВ</t>
  </si>
  <si>
    <t>Тариф на виробництво теплової енергії без ПДВ</t>
  </si>
  <si>
    <t>Тариф на постачання теплової енергії без ПДВ</t>
  </si>
  <si>
    <t>Тариф на транспортування теплової енергії без ПДВ</t>
  </si>
  <si>
    <t>для бюджетних установ</t>
  </si>
  <si>
    <t>для інших споживачів</t>
  </si>
  <si>
    <t>для населення</t>
  </si>
  <si>
    <t>для релігійних організацій</t>
  </si>
  <si>
    <t>Розрахунковий прибуток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</si>
</sst>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92"/>
  <sheetViews>
    <sheetView topLeftCell="A19" workbookViewId="0">
      <selection activeCell="B29" sqref="B29"/>
    </sheetView>
  </sheetViews>
  <sheetFormatPr defaultRowHeight="15" x14ac:dyDescent="0.25"/>
  <cols>
    <col min="2" max="2" width="51.5703125" customWidth="1"/>
    <col min="3" max="3" width="16.5703125" customWidth="1"/>
    <col min="4" max="4" width="14.5703125" customWidth="1"/>
  </cols>
  <sheetData>
    <row r="1" spans="1:6" ht="15.75" x14ac:dyDescent="0.25">
      <c r="A1" s="1"/>
      <c r="B1" s="1"/>
      <c r="C1" s="34" t="s">
        <v>60</v>
      </c>
      <c r="D1" s="34"/>
      <c r="E1" s="6"/>
      <c r="F1" s="6"/>
    </row>
    <row r="2" spans="1:6" ht="37.5" customHeight="1" x14ac:dyDescent="0.25">
      <c r="A2" s="1"/>
      <c r="B2" s="1"/>
      <c r="C2" s="35" t="s">
        <v>0</v>
      </c>
      <c r="D2" s="35"/>
      <c r="E2" s="4"/>
      <c r="F2" s="4"/>
    </row>
    <row r="3" spans="1:6" ht="30" customHeight="1" x14ac:dyDescent="0.25">
      <c r="A3" s="35" t="s">
        <v>90</v>
      </c>
      <c r="B3" s="35"/>
      <c r="C3" s="35"/>
      <c r="D3" s="35"/>
      <c r="E3" s="5"/>
    </row>
    <row r="4" spans="1:6" ht="41.25" customHeight="1" x14ac:dyDescent="0.25">
      <c r="A4" s="1"/>
      <c r="B4" s="1"/>
      <c r="C4" s="34"/>
      <c r="D4" s="34"/>
      <c r="E4" s="1"/>
    </row>
    <row r="5" spans="1:6" ht="15.75" x14ac:dyDescent="0.25">
      <c r="A5" s="37" t="s">
        <v>1</v>
      </c>
      <c r="B5" s="37" t="s">
        <v>2</v>
      </c>
      <c r="C5" s="37" t="s">
        <v>100</v>
      </c>
      <c r="D5" s="37"/>
      <c r="E5" s="1"/>
    </row>
    <row r="6" spans="1:6" ht="15.75" x14ac:dyDescent="0.25">
      <c r="A6" s="37"/>
      <c r="B6" s="37"/>
      <c r="C6" s="7" t="s">
        <v>3</v>
      </c>
      <c r="D6" s="7" t="s">
        <v>4</v>
      </c>
      <c r="E6" s="1"/>
    </row>
    <row r="7" spans="1:6" ht="15.75" x14ac:dyDescent="0.25">
      <c r="A7" s="8">
        <v>1</v>
      </c>
      <c r="B7" s="9" t="s">
        <v>5</v>
      </c>
      <c r="C7" s="8">
        <f>C8+C19+C15+C16</f>
        <v>115182.37999999999</v>
      </c>
      <c r="D7" s="28">
        <f>C7/D32*1000</f>
        <v>953.07048173829571</v>
      </c>
      <c r="E7" s="1"/>
    </row>
    <row r="8" spans="1:6" ht="19.5" customHeight="1" x14ac:dyDescent="0.25">
      <c r="A8" s="8" t="s">
        <v>25</v>
      </c>
      <c r="B8" s="10" t="s">
        <v>6</v>
      </c>
      <c r="C8" s="8">
        <f>C9+C10+C11+C13+C14</f>
        <v>106601.98999999999</v>
      </c>
      <c r="D8" s="28">
        <f>C8/D32*1000</f>
        <v>882.07250070332793</v>
      </c>
      <c r="E8" s="1"/>
    </row>
    <row r="9" spans="1:6" ht="32.25" customHeight="1" x14ac:dyDescent="0.25">
      <c r="A9" s="23" t="s">
        <v>26</v>
      </c>
      <c r="B9" s="11" t="s">
        <v>7</v>
      </c>
      <c r="C9" s="23">
        <v>96167.94</v>
      </c>
      <c r="D9" s="29">
        <f>C9/D32*1000</f>
        <v>795.73650851440584</v>
      </c>
      <c r="E9" s="1"/>
    </row>
    <row r="10" spans="1:6" ht="15.75" x14ac:dyDescent="0.25">
      <c r="A10" s="23" t="s">
        <v>27</v>
      </c>
      <c r="B10" s="11" t="s">
        <v>52</v>
      </c>
      <c r="C10" s="13">
        <v>4481.7</v>
      </c>
      <c r="D10" s="29">
        <f>C10/D32*1000</f>
        <v>37.083588462111308</v>
      </c>
      <c r="E10" s="1"/>
    </row>
    <row r="11" spans="1:6" ht="15.75" x14ac:dyDescent="0.25">
      <c r="A11" s="23" t="s">
        <v>28</v>
      </c>
      <c r="B11" s="11" t="s">
        <v>8</v>
      </c>
      <c r="C11" s="23">
        <v>5640.03</v>
      </c>
      <c r="D11" s="29">
        <f>C11/D32*1000</f>
        <v>46.668128485610737</v>
      </c>
      <c r="E11" s="1"/>
    </row>
    <row r="12" spans="1:6" ht="31.5" x14ac:dyDescent="0.25">
      <c r="A12" s="7" t="s">
        <v>29</v>
      </c>
      <c r="B12" s="11" t="s">
        <v>9</v>
      </c>
      <c r="C12" s="13">
        <v>5198</v>
      </c>
      <c r="D12" s="29">
        <f>C12/D32*1000</f>
        <v>43.010574743078429</v>
      </c>
      <c r="E12" s="1"/>
    </row>
    <row r="13" spans="1:6" ht="15.75" x14ac:dyDescent="0.25">
      <c r="A13" s="7" t="s">
        <v>30</v>
      </c>
      <c r="B13" s="11" t="s">
        <v>10</v>
      </c>
      <c r="C13" s="26">
        <v>181.43</v>
      </c>
      <c r="D13" s="29">
        <f>C13/D32*1000</f>
        <v>1.5012328925811311</v>
      </c>
      <c r="E13" s="1"/>
    </row>
    <row r="14" spans="1:6" ht="31.5" x14ac:dyDescent="0.25">
      <c r="A14" s="7" t="s">
        <v>31</v>
      </c>
      <c r="B14" s="11" t="s">
        <v>11</v>
      </c>
      <c r="C14" s="7">
        <v>130.88999999999999</v>
      </c>
      <c r="D14" s="29">
        <f>C14/D32*1000</f>
        <v>1.0830423486189948</v>
      </c>
      <c r="E14" s="1"/>
    </row>
    <row r="15" spans="1:6" ht="31.5" x14ac:dyDescent="0.25">
      <c r="A15" s="8" t="s">
        <v>32</v>
      </c>
      <c r="B15" s="10" t="s">
        <v>17</v>
      </c>
      <c r="C15" s="8">
        <f>4609.76+1014.15</f>
        <v>5623.91</v>
      </c>
      <c r="D15" s="28">
        <f>C15/D32*1000</f>
        <v>46.534744402336699</v>
      </c>
      <c r="E15" s="1"/>
    </row>
    <row r="16" spans="1:6" ht="15.75" x14ac:dyDescent="0.25">
      <c r="A16" s="8" t="s">
        <v>33</v>
      </c>
      <c r="B16" s="10" t="s">
        <v>12</v>
      </c>
      <c r="C16" s="12">
        <f>C17+C18</f>
        <v>2169</v>
      </c>
      <c r="D16" s="28">
        <f>C16/D32*1000</f>
        <v>17.947275224651232</v>
      </c>
      <c r="E16" s="1"/>
    </row>
    <row r="17" spans="1:5" ht="15.75" x14ac:dyDescent="0.25">
      <c r="A17" s="7" t="s">
        <v>34</v>
      </c>
      <c r="B17" s="11" t="s">
        <v>13</v>
      </c>
      <c r="C17" s="7">
        <v>1451.39</v>
      </c>
      <c r="D17" s="29">
        <f>C17/D32*1000</f>
        <v>12.009449418306387</v>
      </c>
      <c r="E17" s="1"/>
    </row>
    <row r="18" spans="1:5" ht="15.75" x14ac:dyDescent="0.25">
      <c r="A18" s="7" t="s">
        <v>35</v>
      </c>
      <c r="B18" s="11" t="s">
        <v>14</v>
      </c>
      <c r="C18" s="7">
        <v>717.61</v>
      </c>
      <c r="D18" s="29">
        <f>C18/D32*1000</f>
        <v>5.9378258063448461</v>
      </c>
      <c r="E18" s="1"/>
    </row>
    <row r="19" spans="1:5" ht="15.75" x14ac:dyDescent="0.25">
      <c r="A19" s="8" t="s">
        <v>36</v>
      </c>
      <c r="B19" s="10" t="s">
        <v>15</v>
      </c>
      <c r="C19" s="8">
        <f>C20+C21</f>
        <v>787.48</v>
      </c>
      <c r="D19" s="28">
        <f>C19/D32*1000</f>
        <v>6.5159614079798773</v>
      </c>
      <c r="E19" s="1"/>
    </row>
    <row r="20" spans="1:5" ht="31.5" x14ac:dyDescent="0.25">
      <c r="A20" s="7" t="s">
        <v>37</v>
      </c>
      <c r="B20" s="11" t="s">
        <v>53</v>
      </c>
      <c r="C20" s="7">
        <v>738.63</v>
      </c>
      <c r="D20" s="29">
        <v>6.12</v>
      </c>
      <c r="E20" s="1"/>
    </row>
    <row r="21" spans="1:5" ht="15.75" x14ac:dyDescent="0.25">
      <c r="A21" s="7" t="s">
        <v>38</v>
      </c>
      <c r="B21" s="11" t="s">
        <v>14</v>
      </c>
      <c r="C21" s="7">
        <v>48.85</v>
      </c>
      <c r="D21" s="29">
        <f>C21/D32*1000</f>
        <v>0.40420672878018105</v>
      </c>
      <c r="E21" s="1"/>
    </row>
    <row r="22" spans="1:5" ht="15.75" x14ac:dyDescent="0.25">
      <c r="A22" s="8" t="s">
        <v>39</v>
      </c>
      <c r="B22" s="10" t="s">
        <v>16</v>
      </c>
      <c r="C22" s="8">
        <f>C23+C24</f>
        <v>1704.33</v>
      </c>
      <c r="D22" s="28">
        <f>C22/D32*1000</f>
        <v>14.102388005361842</v>
      </c>
      <c r="E22" s="1"/>
    </row>
    <row r="23" spans="1:5" ht="31.5" x14ac:dyDescent="0.25">
      <c r="A23" s="7" t="s">
        <v>40</v>
      </c>
      <c r="B23" s="11" t="s">
        <v>18</v>
      </c>
      <c r="C23" s="7">
        <v>1477.04</v>
      </c>
      <c r="D23" s="29">
        <f>C23/D32*1000</f>
        <v>12.221688980091681</v>
      </c>
      <c r="E23" s="1"/>
    </row>
    <row r="24" spans="1:5" ht="15.75" x14ac:dyDescent="0.25">
      <c r="A24" s="7" t="s">
        <v>41</v>
      </c>
      <c r="B24" s="11" t="s">
        <v>14</v>
      </c>
      <c r="C24" s="7">
        <v>227.29</v>
      </c>
      <c r="D24" s="29">
        <f>C24/D32*1000</f>
        <v>1.8806990252701605</v>
      </c>
      <c r="E24" s="1"/>
    </row>
    <row r="25" spans="1:5" ht="15.75" x14ac:dyDescent="0.25">
      <c r="A25" s="8" t="s">
        <v>42</v>
      </c>
      <c r="B25" s="10" t="s">
        <v>19</v>
      </c>
      <c r="C25" s="8">
        <f>C7+C22</f>
        <v>116886.70999999999</v>
      </c>
      <c r="D25" s="28">
        <f>C25/D32*1000</f>
        <v>967.17286974365754</v>
      </c>
      <c r="E25" s="1"/>
    </row>
    <row r="26" spans="1:5" ht="15" customHeight="1" x14ac:dyDescent="0.25">
      <c r="A26" s="8" t="s">
        <v>43</v>
      </c>
      <c r="B26" s="10" t="s">
        <v>102</v>
      </c>
      <c r="C26" s="12">
        <f>C27+C28</f>
        <v>0</v>
      </c>
      <c r="D26" s="12">
        <v>0</v>
      </c>
      <c r="E26" s="1"/>
    </row>
    <row r="27" spans="1:5" ht="0.75" hidden="1" customHeight="1" x14ac:dyDescent="0.25">
      <c r="A27" s="7" t="s">
        <v>44</v>
      </c>
      <c r="B27" s="11" t="s">
        <v>20</v>
      </c>
      <c r="C27" s="13">
        <v>0</v>
      </c>
      <c r="D27" s="13">
        <v>0</v>
      </c>
      <c r="E27" s="1"/>
    </row>
    <row r="28" spans="1:5" ht="15.75" hidden="1" x14ac:dyDescent="0.25">
      <c r="A28" s="7" t="s">
        <v>45</v>
      </c>
      <c r="B28" s="11" t="s">
        <v>21</v>
      </c>
      <c r="C28" s="13">
        <v>0</v>
      </c>
      <c r="D28" s="13">
        <v>0</v>
      </c>
      <c r="E28" s="1"/>
    </row>
    <row r="29" spans="1:5" ht="31.5" x14ac:dyDescent="0.25">
      <c r="A29" s="8" t="s">
        <v>46</v>
      </c>
      <c r="B29" s="10" t="s">
        <v>22</v>
      </c>
      <c r="C29" s="8">
        <f>C25+C26</f>
        <v>116886.70999999999</v>
      </c>
      <c r="D29" s="12">
        <f>C29/D32*1000</f>
        <v>967.17286974365754</v>
      </c>
      <c r="E29" s="1"/>
    </row>
    <row r="30" spans="1:5" ht="17.25" customHeight="1" x14ac:dyDescent="0.25">
      <c r="A30" s="8" t="s">
        <v>47</v>
      </c>
      <c r="B30" s="10" t="s">
        <v>95</v>
      </c>
      <c r="C30" s="12"/>
      <c r="D30" s="12">
        <f>D29</f>
        <v>967.17286974365754</v>
      </c>
      <c r="E30" s="1"/>
    </row>
    <row r="31" spans="1:5" ht="15.75" x14ac:dyDescent="0.25">
      <c r="A31" s="7" t="s">
        <v>48</v>
      </c>
      <c r="B31" s="11" t="s">
        <v>23</v>
      </c>
      <c r="C31" s="7"/>
      <c r="D31" s="13">
        <f>101363.19/C29*100</f>
        <v>86.719174489554902</v>
      </c>
      <c r="E31" s="1"/>
    </row>
    <row r="32" spans="1:5" ht="31.5" x14ac:dyDescent="0.25">
      <c r="A32" s="8" t="s">
        <v>49</v>
      </c>
      <c r="B32" s="10" t="s">
        <v>24</v>
      </c>
      <c r="C32" s="8"/>
      <c r="D32" s="8">
        <v>120854</v>
      </c>
      <c r="E32" s="1"/>
    </row>
    <row r="33" spans="1:5" ht="15.75" x14ac:dyDescent="0.25">
      <c r="A33" s="1"/>
      <c r="B33" s="4"/>
      <c r="C33" s="2"/>
      <c r="D33" s="2"/>
      <c r="E33" s="1"/>
    </row>
    <row r="34" spans="1:5" ht="15.75" x14ac:dyDescent="0.25">
      <c r="A34" s="1"/>
      <c r="B34" s="4"/>
      <c r="C34" s="24"/>
      <c r="D34" s="24"/>
      <c r="E34" s="1"/>
    </row>
    <row r="35" spans="1:5" ht="15.75" x14ac:dyDescent="0.25">
      <c r="A35" s="1"/>
      <c r="B35" s="25" t="s">
        <v>91</v>
      </c>
      <c r="C35" s="34" t="s">
        <v>92</v>
      </c>
      <c r="D35" s="36"/>
      <c r="E35" s="1"/>
    </row>
    <row r="36" spans="1:5" ht="15.75" x14ac:dyDescent="0.25">
      <c r="A36" s="1"/>
      <c r="B36" s="4"/>
      <c r="C36" s="2"/>
      <c r="D36" s="2"/>
      <c r="E36" s="1"/>
    </row>
    <row r="37" spans="1:5" ht="15.75" x14ac:dyDescent="0.25">
      <c r="A37" s="1"/>
      <c r="B37" s="4" t="s">
        <v>50</v>
      </c>
      <c r="E37" s="1"/>
    </row>
    <row r="38" spans="1:5" ht="15.75" x14ac:dyDescent="0.25">
      <c r="A38" s="1"/>
      <c r="B38" s="4" t="s">
        <v>93</v>
      </c>
      <c r="C38" s="34" t="s">
        <v>51</v>
      </c>
      <c r="D38" s="34"/>
      <c r="E38" s="1"/>
    </row>
    <row r="39" spans="1:5" ht="15.75" x14ac:dyDescent="0.25">
      <c r="A39" s="1"/>
      <c r="B39" s="4"/>
      <c r="C39" s="2"/>
      <c r="D39" s="2"/>
      <c r="E39" s="1"/>
    </row>
    <row r="40" spans="1:5" ht="15.75" x14ac:dyDescent="0.25">
      <c r="A40" s="1"/>
      <c r="B40" s="4"/>
      <c r="C40" s="2"/>
      <c r="D40" s="2"/>
      <c r="E40" s="1"/>
    </row>
    <row r="41" spans="1:5" ht="15.75" x14ac:dyDescent="0.25">
      <c r="A41" s="1"/>
      <c r="B41" s="4"/>
      <c r="C41" s="2"/>
      <c r="D41" s="2"/>
      <c r="E41" s="1"/>
    </row>
    <row r="42" spans="1:5" ht="15.75" x14ac:dyDescent="0.25">
      <c r="A42" s="1"/>
      <c r="B42" s="4"/>
      <c r="C42" s="2"/>
      <c r="D42" s="2"/>
      <c r="E42" s="1"/>
    </row>
    <row r="43" spans="1:5" ht="15.75" x14ac:dyDescent="0.25">
      <c r="A43" s="1"/>
      <c r="B43" s="4"/>
      <c r="C43" s="2"/>
      <c r="D43" s="2"/>
      <c r="E43" s="1"/>
    </row>
    <row r="44" spans="1:5" ht="15.75" x14ac:dyDescent="0.25">
      <c r="A44" s="1"/>
      <c r="B44" s="4"/>
      <c r="C44" s="2"/>
      <c r="D44" s="2"/>
      <c r="E44" s="1"/>
    </row>
    <row r="45" spans="1:5" ht="15.75" x14ac:dyDescent="0.25">
      <c r="A45" s="1"/>
      <c r="B45" s="4"/>
      <c r="C45" s="2"/>
      <c r="D45" s="2"/>
      <c r="E45" s="1"/>
    </row>
    <row r="46" spans="1:5" ht="15.75" x14ac:dyDescent="0.25">
      <c r="A46" s="1"/>
      <c r="B46" s="4"/>
      <c r="C46" s="2"/>
      <c r="D46" s="2"/>
      <c r="E46" s="1"/>
    </row>
    <row r="47" spans="1:5" ht="15.75" x14ac:dyDescent="0.25">
      <c r="A47" s="1"/>
      <c r="B47" s="4"/>
      <c r="C47" s="2"/>
      <c r="D47" s="2"/>
      <c r="E47" s="1"/>
    </row>
    <row r="48" spans="1:5" ht="15.75" x14ac:dyDescent="0.25">
      <c r="A48" s="1"/>
      <c r="B48" s="4"/>
      <c r="C48" s="2"/>
      <c r="D48" s="2"/>
      <c r="E48" s="1"/>
    </row>
    <row r="49" spans="1:5" ht="15.75" x14ac:dyDescent="0.25">
      <c r="A49" s="1"/>
      <c r="B49" s="4"/>
      <c r="C49" s="2"/>
      <c r="D49" s="2"/>
      <c r="E49" s="1"/>
    </row>
    <row r="50" spans="1:5" ht="15.75" x14ac:dyDescent="0.25">
      <c r="A50" s="1"/>
      <c r="B50" s="4"/>
      <c r="C50" s="2"/>
      <c r="D50" s="2"/>
      <c r="E50" s="1"/>
    </row>
    <row r="51" spans="1:5" ht="15.75" x14ac:dyDescent="0.25">
      <c r="A51" s="1"/>
      <c r="B51" s="4"/>
      <c r="C51" s="2"/>
      <c r="D51" s="2"/>
      <c r="E51" s="1"/>
    </row>
    <row r="52" spans="1:5" ht="15.75" x14ac:dyDescent="0.25">
      <c r="A52" s="1"/>
      <c r="B52" s="4"/>
      <c r="C52" s="2"/>
      <c r="D52" s="2"/>
      <c r="E52" s="1"/>
    </row>
    <row r="53" spans="1:5" ht="15.75" x14ac:dyDescent="0.25">
      <c r="A53" s="1"/>
      <c r="B53" s="4"/>
      <c r="C53" s="2"/>
      <c r="D53" s="2"/>
      <c r="E53" s="1"/>
    </row>
    <row r="54" spans="1:5" ht="15.75" x14ac:dyDescent="0.25">
      <c r="A54" s="1"/>
      <c r="B54" s="4"/>
      <c r="C54" s="2"/>
      <c r="D54" s="2"/>
      <c r="E54" s="1"/>
    </row>
    <row r="55" spans="1:5" ht="15.75" x14ac:dyDescent="0.25">
      <c r="A55" s="1"/>
      <c r="B55" s="4"/>
      <c r="C55" s="2"/>
      <c r="D55" s="2"/>
      <c r="E55" s="1"/>
    </row>
    <row r="56" spans="1:5" ht="15.75" x14ac:dyDescent="0.25">
      <c r="A56" s="1"/>
      <c r="B56" s="4"/>
      <c r="C56" s="2"/>
      <c r="D56" s="2"/>
      <c r="E56" s="1"/>
    </row>
    <row r="57" spans="1:5" ht="15.75" x14ac:dyDescent="0.25">
      <c r="A57" s="1"/>
      <c r="B57" s="4"/>
      <c r="C57" s="2"/>
      <c r="D57" s="2"/>
      <c r="E57" s="1"/>
    </row>
    <row r="58" spans="1:5" ht="15.75" x14ac:dyDescent="0.25">
      <c r="A58" s="1"/>
      <c r="B58" s="4"/>
      <c r="C58" s="2"/>
      <c r="D58" s="2"/>
      <c r="E58" s="1"/>
    </row>
    <row r="59" spans="1:5" ht="15.75" x14ac:dyDescent="0.25">
      <c r="A59" s="1"/>
      <c r="B59" s="4"/>
      <c r="C59" s="2"/>
      <c r="D59" s="2"/>
      <c r="E59" s="1"/>
    </row>
    <row r="60" spans="1:5" ht="15.75" x14ac:dyDescent="0.25">
      <c r="A60" s="1"/>
      <c r="B60" s="4"/>
      <c r="C60" s="2"/>
      <c r="D60" s="2"/>
      <c r="E60" s="1"/>
    </row>
    <row r="61" spans="1:5" ht="15.75" x14ac:dyDescent="0.25">
      <c r="A61" s="1"/>
      <c r="B61" s="4"/>
      <c r="C61" s="2"/>
      <c r="D61" s="2"/>
      <c r="E61" s="1"/>
    </row>
    <row r="62" spans="1:5" ht="15.75" x14ac:dyDescent="0.25">
      <c r="A62" s="1"/>
      <c r="B62" s="4"/>
      <c r="C62" s="2"/>
      <c r="D62" s="2"/>
      <c r="E62" s="1"/>
    </row>
    <row r="63" spans="1:5" ht="15.75" x14ac:dyDescent="0.25">
      <c r="A63" s="1"/>
      <c r="B63" s="4"/>
      <c r="C63" s="2"/>
      <c r="D63" s="2"/>
      <c r="E63" s="1"/>
    </row>
    <row r="64" spans="1:5" ht="15.75" x14ac:dyDescent="0.25">
      <c r="A64" s="1"/>
      <c r="B64" s="4"/>
      <c r="C64" s="2"/>
      <c r="D64" s="2"/>
      <c r="E64" s="1"/>
    </row>
    <row r="65" spans="1:5" ht="15.75" x14ac:dyDescent="0.25">
      <c r="A65" s="1"/>
      <c r="B65" s="4"/>
      <c r="C65" s="2"/>
      <c r="D65" s="2"/>
      <c r="E65" s="1"/>
    </row>
    <row r="66" spans="1:5" ht="15.75" x14ac:dyDescent="0.25">
      <c r="A66" s="1"/>
      <c r="B66" s="4"/>
      <c r="C66" s="2"/>
      <c r="D66" s="2"/>
      <c r="E66" s="1"/>
    </row>
    <row r="67" spans="1:5" ht="15.75" x14ac:dyDescent="0.25">
      <c r="A67" s="1"/>
      <c r="B67" s="4"/>
      <c r="C67" s="2"/>
      <c r="D67" s="2"/>
      <c r="E67" s="1"/>
    </row>
    <row r="68" spans="1:5" ht="15.75" x14ac:dyDescent="0.25">
      <c r="A68" s="1"/>
      <c r="B68" s="4"/>
      <c r="C68" s="2"/>
      <c r="D68" s="2"/>
      <c r="E68" s="1"/>
    </row>
    <row r="69" spans="1:5" ht="15.75" x14ac:dyDescent="0.25">
      <c r="A69" s="1"/>
      <c r="B69" s="4"/>
      <c r="C69" s="2"/>
      <c r="D69" s="2"/>
      <c r="E69" s="1"/>
    </row>
    <row r="70" spans="1:5" ht="15.75" x14ac:dyDescent="0.25">
      <c r="A70" s="1"/>
      <c r="B70" s="4"/>
      <c r="C70" s="2"/>
      <c r="D70" s="2"/>
      <c r="E70" s="1"/>
    </row>
    <row r="71" spans="1:5" ht="15.75" x14ac:dyDescent="0.25">
      <c r="A71" s="1"/>
      <c r="B71" s="4"/>
      <c r="C71" s="2"/>
      <c r="D71" s="2"/>
      <c r="E71" s="1"/>
    </row>
    <row r="72" spans="1:5" ht="15.75" x14ac:dyDescent="0.25">
      <c r="A72" s="1"/>
      <c r="B72" s="4"/>
      <c r="C72" s="2"/>
      <c r="D72" s="2"/>
      <c r="E72" s="1"/>
    </row>
    <row r="73" spans="1:5" ht="15.75" x14ac:dyDescent="0.25">
      <c r="A73" s="1"/>
      <c r="B73" s="4"/>
      <c r="C73" s="2"/>
      <c r="D73" s="2"/>
      <c r="E73" s="1"/>
    </row>
    <row r="74" spans="1:5" ht="15.75" x14ac:dyDescent="0.25">
      <c r="A74" s="1"/>
      <c r="B74" s="4"/>
      <c r="C74" s="2"/>
      <c r="D74" s="2"/>
      <c r="E74" s="1"/>
    </row>
    <row r="75" spans="1:5" ht="15.75" x14ac:dyDescent="0.25">
      <c r="A75" s="1"/>
      <c r="B75" s="4"/>
      <c r="C75" s="2"/>
      <c r="D75" s="2"/>
      <c r="E75" s="1"/>
    </row>
    <row r="76" spans="1:5" ht="15.75" x14ac:dyDescent="0.25">
      <c r="A76" s="1"/>
      <c r="B76" s="4"/>
      <c r="C76" s="2"/>
      <c r="D76" s="2"/>
      <c r="E76" s="1"/>
    </row>
    <row r="77" spans="1:5" ht="15.75" x14ac:dyDescent="0.25">
      <c r="A77" s="1"/>
      <c r="B77" s="4"/>
      <c r="C77" s="2"/>
      <c r="D77" s="2"/>
      <c r="E77" s="1"/>
    </row>
    <row r="78" spans="1:5" ht="15.75" x14ac:dyDescent="0.25">
      <c r="A78" s="1"/>
      <c r="B78" s="4"/>
      <c r="C78" s="2"/>
      <c r="D78" s="2"/>
      <c r="E78" s="1"/>
    </row>
    <row r="79" spans="1:5" ht="15.75" x14ac:dyDescent="0.25">
      <c r="A79" s="1"/>
      <c r="B79" s="4"/>
      <c r="C79" s="2"/>
      <c r="D79" s="2"/>
      <c r="E79" s="1"/>
    </row>
    <row r="80" spans="1:5" ht="15.75" x14ac:dyDescent="0.25">
      <c r="A80" s="1"/>
      <c r="B80" s="4"/>
      <c r="C80" s="2"/>
      <c r="D80" s="2"/>
      <c r="E80" s="1"/>
    </row>
    <row r="81" spans="1:5" ht="15.75" x14ac:dyDescent="0.25">
      <c r="A81" s="1"/>
      <c r="B81" s="4"/>
      <c r="C81" s="2"/>
      <c r="D81" s="2"/>
      <c r="E81" s="1"/>
    </row>
    <row r="82" spans="1:5" ht="15.75" x14ac:dyDescent="0.25">
      <c r="A82" s="1"/>
      <c r="B82" s="4"/>
      <c r="C82" s="2"/>
      <c r="D82" s="2"/>
      <c r="E82" s="1"/>
    </row>
    <row r="83" spans="1:5" ht="15.75" x14ac:dyDescent="0.25">
      <c r="A83" s="1"/>
      <c r="B83" s="4"/>
      <c r="C83" s="2"/>
      <c r="D83" s="2"/>
      <c r="E83" s="1"/>
    </row>
    <row r="84" spans="1:5" ht="15.75" x14ac:dyDescent="0.25">
      <c r="A84" s="1"/>
      <c r="B84" s="4"/>
      <c r="C84" s="2"/>
      <c r="D84" s="2"/>
      <c r="E84" s="1"/>
    </row>
    <row r="85" spans="1:5" ht="15.75" x14ac:dyDescent="0.25">
      <c r="A85" s="1"/>
      <c r="B85" s="4"/>
      <c r="C85" s="2"/>
      <c r="D85" s="2"/>
      <c r="E85" s="1"/>
    </row>
    <row r="86" spans="1:5" ht="15.75" x14ac:dyDescent="0.25">
      <c r="A86" s="1"/>
      <c r="B86" s="4"/>
      <c r="C86" s="2"/>
      <c r="D86" s="2"/>
      <c r="E86" s="1"/>
    </row>
    <row r="87" spans="1:5" ht="15.75" x14ac:dyDescent="0.25">
      <c r="A87" s="1"/>
      <c r="B87" s="4"/>
      <c r="C87" s="2"/>
      <c r="D87" s="2"/>
      <c r="E87" s="1"/>
    </row>
    <row r="88" spans="1:5" ht="15.75" x14ac:dyDescent="0.25">
      <c r="A88" s="1"/>
      <c r="B88" s="4"/>
      <c r="C88" s="2"/>
      <c r="D88" s="2"/>
      <c r="E88" s="1"/>
    </row>
    <row r="89" spans="1:5" ht="15.75" x14ac:dyDescent="0.25">
      <c r="A89" s="1"/>
      <c r="B89" s="4"/>
      <c r="C89" s="2"/>
      <c r="D89" s="2"/>
      <c r="E89" s="1"/>
    </row>
    <row r="90" spans="1:5" ht="15.75" x14ac:dyDescent="0.25">
      <c r="A90" s="1"/>
      <c r="B90" s="4"/>
      <c r="C90" s="2"/>
      <c r="D90" s="2"/>
      <c r="E90" s="1"/>
    </row>
    <row r="91" spans="1:5" ht="15.75" x14ac:dyDescent="0.25">
      <c r="A91" s="1"/>
      <c r="B91" s="4"/>
      <c r="C91" s="2"/>
      <c r="D91" s="2"/>
      <c r="E91" s="1"/>
    </row>
    <row r="92" spans="1:5" ht="15.75" x14ac:dyDescent="0.25">
      <c r="A92" s="1"/>
      <c r="B92" s="4"/>
      <c r="C92" s="2"/>
      <c r="D92" s="2"/>
      <c r="E92" s="1"/>
    </row>
    <row r="93" spans="1:5" ht="15.75" x14ac:dyDescent="0.25">
      <c r="A93" s="1"/>
      <c r="B93" s="4"/>
      <c r="C93" s="2"/>
      <c r="D93" s="2"/>
      <c r="E93" s="1"/>
    </row>
    <row r="94" spans="1:5" ht="15.75" x14ac:dyDescent="0.25">
      <c r="A94" s="1"/>
      <c r="B94" s="4"/>
      <c r="C94" s="2"/>
      <c r="D94" s="2"/>
      <c r="E94" s="1"/>
    </row>
    <row r="95" spans="1:5" ht="15.75" x14ac:dyDescent="0.25">
      <c r="A95" s="1"/>
      <c r="B95" s="4"/>
      <c r="C95" s="2"/>
      <c r="D95" s="2"/>
      <c r="E95" s="1"/>
    </row>
    <row r="96" spans="1:5" ht="15.75" x14ac:dyDescent="0.25">
      <c r="A96" s="1"/>
      <c r="B96" s="4"/>
      <c r="C96" s="2"/>
      <c r="D96" s="2"/>
      <c r="E96" s="1"/>
    </row>
    <row r="97" spans="1:5" ht="15.75" x14ac:dyDescent="0.25">
      <c r="A97" s="1"/>
      <c r="B97" s="4"/>
      <c r="C97" s="2"/>
      <c r="D97" s="2"/>
      <c r="E97" s="1"/>
    </row>
    <row r="98" spans="1:5" ht="15.75" x14ac:dyDescent="0.25">
      <c r="A98" s="1"/>
      <c r="B98" s="4"/>
      <c r="C98" s="2"/>
      <c r="D98" s="2"/>
      <c r="E98" s="1"/>
    </row>
    <row r="99" spans="1:5" ht="15.75" x14ac:dyDescent="0.25">
      <c r="A99" s="1"/>
      <c r="B99" s="4"/>
      <c r="C99" s="2"/>
      <c r="D99" s="2"/>
      <c r="E99" s="1"/>
    </row>
    <row r="100" spans="1:5" ht="15.75" x14ac:dyDescent="0.25">
      <c r="A100" s="1"/>
      <c r="B100" s="4"/>
      <c r="C100" s="2"/>
      <c r="D100" s="2"/>
      <c r="E100" s="1"/>
    </row>
    <row r="101" spans="1:5" ht="15.75" x14ac:dyDescent="0.25">
      <c r="A101" s="1"/>
      <c r="B101" s="4"/>
      <c r="C101" s="2"/>
      <c r="D101" s="2"/>
      <c r="E101" s="1"/>
    </row>
    <row r="102" spans="1:5" ht="15.75" x14ac:dyDescent="0.25">
      <c r="A102" s="1"/>
      <c r="B102" s="4"/>
      <c r="C102" s="2"/>
      <c r="D102" s="2"/>
      <c r="E102" s="1"/>
    </row>
    <row r="103" spans="1:5" ht="15.75" x14ac:dyDescent="0.25">
      <c r="A103" s="1"/>
      <c r="B103" s="4"/>
      <c r="C103" s="2"/>
      <c r="D103" s="2"/>
      <c r="E103" s="1"/>
    </row>
    <row r="104" spans="1:5" ht="15.75" x14ac:dyDescent="0.25">
      <c r="A104" s="1"/>
      <c r="B104" s="4"/>
      <c r="C104" s="2"/>
      <c r="D104" s="2"/>
      <c r="E104" s="1"/>
    </row>
    <row r="105" spans="1:5" ht="15.75" x14ac:dyDescent="0.25">
      <c r="A105" s="1"/>
      <c r="B105" s="4"/>
      <c r="C105" s="2"/>
      <c r="D105" s="2"/>
      <c r="E105" s="1"/>
    </row>
    <row r="106" spans="1:5" ht="15.75" x14ac:dyDescent="0.25">
      <c r="A106" s="1"/>
      <c r="B106" s="4"/>
      <c r="C106" s="2"/>
      <c r="D106" s="2"/>
      <c r="E106" s="1"/>
    </row>
    <row r="107" spans="1:5" ht="15.75" x14ac:dyDescent="0.25">
      <c r="A107" s="1"/>
      <c r="B107" s="4"/>
      <c r="C107" s="2"/>
      <c r="D107" s="2"/>
      <c r="E107" s="1"/>
    </row>
    <row r="108" spans="1:5" ht="15.75" x14ac:dyDescent="0.25">
      <c r="A108" s="1"/>
      <c r="B108" s="4"/>
      <c r="C108" s="2"/>
      <c r="D108" s="2"/>
      <c r="E108" s="1"/>
    </row>
    <row r="109" spans="1:5" ht="15.75" x14ac:dyDescent="0.25">
      <c r="A109" s="1"/>
      <c r="B109" s="4"/>
      <c r="C109" s="2"/>
      <c r="D109" s="2"/>
      <c r="E109" s="1"/>
    </row>
    <row r="110" spans="1:5" ht="15.75" x14ac:dyDescent="0.25">
      <c r="A110" s="1"/>
      <c r="B110" s="4"/>
      <c r="C110" s="2"/>
      <c r="D110" s="2"/>
      <c r="E110" s="1"/>
    </row>
    <row r="111" spans="1:5" ht="15.75" x14ac:dyDescent="0.25">
      <c r="A111" s="1"/>
      <c r="B111" s="4"/>
      <c r="C111" s="2"/>
      <c r="D111" s="2"/>
      <c r="E111" s="1"/>
    </row>
    <row r="112" spans="1:5" ht="15.75" x14ac:dyDescent="0.25">
      <c r="A112" s="1"/>
      <c r="B112" s="4"/>
      <c r="C112" s="2"/>
      <c r="D112" s="2"/>
      <c r="E112" s="1"/>
    </row>
    <row r="113" spans="1:5" ht="15.75" x14ac:dyDescent="0.25">
      <c r="A113" s="1"/>
      <c r="B113" s="4"/>
      <c r="C113" s="2"/>
      <c r="D113" s="2"/>
      <c r="E113" s="1"/>
    </row>
    <row r="114" spans="1:5" ht="15.75" x14ac:dyDescent="0.25">
      <c r="A114" s="1"/>
      <c r="B114" s="4"/>
      <c r="C114" s="2"/>
      <c r="D114" s="2"/>
      <c r="E114" s="1"/>
    </row>
    <row r="115" spans="1:5" ht="15.75" x14ac:dyDescent="0.25">
      <c r="A115" s="1"/>
      <c r="B115" s="4"/>
      <c r="C115" s="2"/>
      <c r="D115" s="2"/>
      <c r="E115" s="1"/>
    </row>
    <row r="116" spans="1:5" ht="15.75" x14ac:dyDescent="0.25">
      <c r="A116" s="1"/>
      <c r="B116" s="4"/>
      <c r="C116" s="2"/>
      <c r="D116" s="2"/>
      <c r="E116" s="1"/>
    </row>
    <row r="117" spans="1:5" ht="15.75" x14ac:dyDescent="0.25">
      <c r="A117" s="1"/>
      <c r="B117" s="4"/>
      <c r="C117" s="2"/>
      <c r="D117" s="2"/>
      <c r="E117" s="1"/>
    </row>
    <row r="118" spans="1:5" ht="15.75" x14ac:dyDescent="0.25">
      <c r="A118" s="1"/>
      <c r="B118" s="4"/>
      <c r="C118" s="2"/>
      <c r="D118" s="2"/>
      <c r="E118" s="1"/>
    </row>
    <row r="119" spans="1:5" ht="15.75" x14ac:dyDescent="0.25">
      <c r="A119" s="1"/>
      <c r="B119" s="4"/>
      <c r="C119" s="2"/>
      <c r="D119" s="2"/>
      <c r="E119" s="1"/>
    </row>
    <row r="120" spans="1:5" ht="15.75" x14ac:dyDescent="0.25">
      <c r="A120" s="1"/>
      <c r="B120" s="4"/>
      <c r="C120" s="2"/>
      <c r="D120" s="2"/>
      <c r="E120" s="1"/>
    </row>
    <row r="121" spans="1:5" ht="15.75" x14ac:dyDescent="0.25">
      <c r="A121" s="1"/>
      <c r="B121" s="4"/>
      <c r="C121" s="2"/>
      <c r="D121" s="2"/>
      <c r="E121" s="1"/>
    </row>
    <row r="122" spans="1:5" ht="15.75" x14ac:dyDescent="0.25">
      <c r="A122" s="1"/>
      <c r="B122" s="4"/>
      <c r="C122" s="2"/>
      <c r="D122" s="2"/>
      <c r="E122" s="1"/>
    </row>
    <row r="123" spans="1:5" ht="15.75" x14ac:dyDescent="0.25">
      <c r="A123" s="1"/>
      <c r="B123" s="4"/>
      <c r="C123" s="2"/>
      <c r="D123" s="2"/>
      <c r="E123" s="1"/>
    </row>
    <row r="124" spans="1:5" ht="15.75" x14ac:dyDescent="0.25">
      <c r="A124" s="1"/>
      <c r="B124" s="4"/>
      <c r="C124" s="2"/>
      <c r="D124" s="2"/>
      <c r="E124" s="1"/>
    </row>
    <row r="125" spans="1:5" ht="15.75" x14ac:dyDescent="0.25">
      <c r="A125" s="1"/>
      <c r="B125" s="4"/>
      <c r="C125" s="2"/>
      <c r="D125" s="2"/>
      <c r="E125" s="1"/>
    </row>
    <row r="126" spans="1:5" ht="15.75" x14ac:dyDescent="0.25">
      <c r="A126" s="1"/>
      <c r="B126" s="4"/>
      <c r="C126" s="2"/>
      <c r="D126" s="2"/>
      <c r="E126" s="1"/>
    </row>
    <row r="127" spans="1:5" ht="15.75" x14ac:dyDescent="0.25">
      <c r="A127" s="1"/>
      <c r="B127" s="4"/>
      <c r="C127" s="2"/>
      <c r="D127" s="2"/>
      <c r="E127" s="1"/>
    </row>
    <row r="128" spans="1:5" ht="15.75" x14ac:dyDescent="0.25">
      <c r="A128" s="1"/>
      <c r="B128" s="4"/>
      <c r="C128" s="2"/>
      <c r="D128" s="2"/>
      <c r="E128" s="1"/>
    </row>
    <row r="129" spans="1:5" ht="15.75" x14ac:dyDescent="0.25">
      <c r="A129" s="1"/>
      <c r="B129" s="4"/>
      <c r="C129" s="2"/>
      <c r="D129" s="2"/>
      <c r="E129" s="1"/>
    </row>
    <row r="130" spans="1:5" ht="15.75" x14ac:dyDescent="0.25">
      <c r="A130" s="1"/>
      <c r="B130" s="4"/>
      <c r="C130" s="2"/>
      <c r="D130" s="2"/>
      <c r="E130" s="1"/>
    </row>
    <row r="131" spans="1:5" ht="15.75" x14ac:dyDescent="0.25">
      <c r="A131" s="1"/>
      <c r="B131" s="4"/>
      <c r="C131" s="2"/>
      <c r="D131" s="2"/>
      <c r="E131" s="1"/>
    </row>
    <row r="132" spans="1:5" ht="15.75" x14ac:dyDescent="0.25">
      <c r="A132" s="1"/>
      <c r="B132" s="4"/>
      <c r="C132" s="2"/>
      <c r="D132" s="2"/>
      <c r="E132" s="1"/>
    </row>
    <row r="133" spans="1:5" ht="15.75" x14ac:dyDescent="0.25">
      <c r="A133" s="1"/>
      <c r="B133" s="1"/>
      <c r="C133" s="2"/>
      <c r="D133" s="2"/>
      <c r="E133" s="1"/>
    </row>
    <row r="134" spans="1:5" ht="15.75" x14ac:dyDescent="0.25">
      <c r="A134" s="1"/>
      <c r="B134" s="1"/>
      <c r="C134" s="2"/>
      <c r="D134" s="2"/>
      <c r="E134" s="1"/>
    </row>
    <row r="135" spans="1:5" ht="15.75" x14ac:dyDescent="0.25">
      <c r="A135" s="1"/>
      <c r="B135" s="1"/>
      <c r="C135" s="2"/>
      <c r="D135" s="2"/>
      <c r="E135" s="1"/>
    </row>
    <row r="136" spans="1:5" ht="15.75" x14ac:dyDescent="0.25">
      <c r="A136" s="1"/>
      <c r="B136" s="1"/>
      <c r="C136" s="2"/>
      <c r="D136" s="2"/>
      <c r="E136" s="1"/>
    </row>
    <row r="137" spans="1:5" ht="15.75" x14ac:dyDescent="0.25">
      <c r="A137" s="1"/>
      <c r="B137" s="1"/>
      <c r="C137" s="2"/>
      <c r="D137" s="2"/>
      <c r="E137" s="1"/>
    </row>
    <row r="138" spans="1:5" ht="15.75" x14ac:dyDescent="0.25">
      <c r="A138" s="1"/>
      <c r="B138" s="1"/>
      <c r="C138" s="2"/>
      <c r="D138" s="2"/>
      <c r="E138" s="1"/>
    </row>
    <row r="139" spans="1:5" ht="15.75" x14ac:dyDescent="0.25">
      <c r="A139" s="1"/>
      <c r="B139" s="1"/>
      <c r="C139" s="2"/>
      <c r="D139" s="2"/>
      <c r="E139" s="1"/>
    </row>
    <row r="140" spans="1:5" ht="15.75" x14ac:dyDescent="0.25">
      <c r="A140" s="1"/>
      <c r="B140" s="1"/>
      <c r="C140" s="2"/>
      <c r="D140" s="2"/>
      <c r="E140" s="1"/>
    </row>
    <row r="141" spans="1:5" ht="15.75" x14ac:dyDescent="0.25">
      <c r="A141" s="1"/>
      <c r="B141" s="1"/>
      <c r="C141" s="2"/>
      <c r="D141" s="2"/>
      <c r="E141" s="1"/>
    </row>
    <row r="142" spans="1:5" ht="15.75" x14ac:dyDescent="0.25">
      <c r="A142" s="1"/>
      <c r="B142" s="1"/>
      <c r="C142" s="2"/>
      <c r="D142" s="2"/>
      <c r="E142" s="1"/>
    </row>
    <row r="143" spans="1:5" ht="15.75" x14ac:dyDescent="0.25">
      <c r="A143" s="1"/>
      <c r="B143" s="1"/>
      <c r="C143" s="2"/>
      <c r="D143" s="2"/>
      <c r="E143" s="1"/>
    </row>
    <row r="144" spans="1:5" ht="15.75" x14ac:dyDescent="0.25">
      <c r="A144" s="1"/>
      <c r="B144" s="1"/>
      <c r="C144" s="2"/>
      <c r="D144" s="2"/>
      <c r="E144" s="1"/>
    </row>
    <row r="145" spans="1:5" ht="15.75" x14ac:dyDescent="0.25">
      <c r="A145" s="1"/>
      <c r="B145" s="1"/>
      <c r="C145" s="2"/>
      <c r="D145" s="2"/>
      <c r="E145" s="1"/>
    </row>
    <row r="146" spans="1:5" ht="15.75" x14ac:dyDescent="0.25">
      <c r="A146" s="1"/>
      <c r="B146" s="1"/>
      <c r="C146" s="2"/>
      <c r="D146" s="2"/>
      <c r="E146" s="1"/>
    </row>
    <row r="147" spans="1:5" ht="15.75" x14ac:dyDescent="0.25">
      <c r="A147" s="1"/>
      <c r="B147" s="1"/>
      <c r="C147" s="2"/>
      <c r="D147" s="2"/>
      <c r="E147" s="1"/>
    </row>
    <row r="148" spans="1:5" ht="15.75" x14ac:dyDescent="0.25">
      <c r="A148" s="1"/>
      <c r="B148" s="1"/>
      <c r="C148" s="2"/>
      <c r="D148" s="2"/>
      <c r="E148" s="1"/>
    </row>
    <row r="149" spans="1:5" ht="15.75" x14ac:dyDescent="0.25">
      <c r="A149" s="1"/>
      <c r="B149" s="1"/>
      <c r="C149" s="2"/>
      <c r="D149" s="2"/>
      <c r="E149" s="1"/>
    </row>
    <row r="150" spans="1:5" ht="15.75" x14ac:dyDescent="0.25">
      <c r="A150" s="1"/>
      <c r="B150" s="1"/>
      <c r="C150" s="2"/>
      <c r="D150" s="2"/>
      <c r="E150" s="1"/>
    </row>
    <row r="151" spans="1:5" ht="15.75" x14ac:dyDescent="0.25">
      <c r="A151" s="1"/>
      <c r="B151" s="1"/>
      <c r="C151" s="2"/>
      <c r="D151" s="2"/>
      <c r="E151" s="1"/>
    </row>
    <row r="152" spans="1:5" ht="15.75" x14ac:dyDescent="0.25">
      <c r="A152" s="1"/>
      <c r="B152" s="1"/>
      <c r="C152" s="2"/>
      <c r="D152" s="2"/>
      <c r="E152" s="1"/>
    </row>
    <row r="153" spans="1:5" ht="15.75" x14ac:dyDescent="0.25">
      <c r="A153" s="1"/>
      <c r="B153" s="1"/>
      <c r="C153" s="1"/>
      <c r="D153" s="1"/>
      <c r="E153" s="1"/>
    </row>
    <row r="154" spans="1:5" ht="15.75" x14ac:dyDescent="0.25">
      <c r="A154" s="1"/>
      <c r="B154" s="1"/>
      <c r="C154" s="1"/>
      <c r="D154" s="1"/>
      <c r="E154" s="1"/>
    </row>
    <row r="155" spans="1:5" ht="15.75" x14ac:dyDescent="0.25">
      <c r="A155" s="1"/>
      <c r="B155" s="1"/>
      <c r="C155" s="1"/>
      <c r="D155" s="1"/>
      <c r="E155" s="1"/>
    </row>
    <row r="156" spans="1:5" ht="15.75" x14ac:dyDescent="0.25">
      <c r="A156" s="1"/>
      <c r="B156" s="1"/>
      <c r="C156" s="1"/>
      <c r="D156" s="1"/>
      <c r="E156" s="1"/>
    </row>
    <row r="157" spans="1:5" ht="15.75" x14ac:dyDescent="0.25">
      <c r="A157" s="1"/>
      <c r="B157" s="1"/>
      <c r="C157" s="1"/>
      <c r="D157" s="1"/>
      <c r="E157" s="1"/>
    </row>
    <row r="158" spans="1:5" ht="15.75" x14ac:dyDescent="0.25">
      <c r="A158" s="1"/>
      <c r="B158" s="1"/>
      <c r="C158" s="1"/>
      <c r="D158" s="1"/>
      <c r="E158" s="1"/>
    </row>
    <row r="159" spans="1:5" ht="15.75" x14ac:dyDescent="0.25">
      <c r="A159" s="1"/>
      <c r="B159" s="1"/>
      <c r="C159" s="1"/>
      <c r="D159" s="1"/>
      <c r="E159" s="1"/>
    </row>
    <row r="160" spans="1:5" ht="15.75" x14ac:dyDescent="0.25">
      <c r="A160" s="1"/>
      <c r="B160" s="1"/>
      <c r="C160" s="1"/>
      <c r="D160" s="1"/>
      <c r="E160" s="1"/>
    </row>
    <row r="161" spans="1:5" ht="15.75" x14ac:dyDescent="0.25">
      <c r="A161" s="1"/>
      <c r="B161" s="1"/>
      <c r="C161" s="1"/>
      <c r="D161" s="1"/>
      <c r="E161" s="1"/>
    </row>
    <row r="162" spans="1:5" ht="15.75" x14ac:dyDescent="0.25">
      <c r="A162" s="1"/>
      <c r="B162" s="1"/>
      <c r="C162" s="1"/>
      <c r="D162" s="1"/>
      <c r="E162" s="1"/>
    </row>
    <row r="163" spans="1:5" ht="15.75" x14ac:dyDescent="0.25">
      <c r="A163" s="1"/>
      <c r="B163" s="1"/>
      <c r="C163" s="1"/>
      <c r="D163" s="1"/>
      <c r="E163" s="1"/>
    </row>
    <row r="164" spans="1:5" ht="15.75" x14ac:dyDescent="0.25">
      <c r="A164" s="1"/>
      <c r="B164" s="1"/>
      <c r="C164" s="1"/>
      <c r="D164" s="1"/>
      <c r="E164" s="1"/>
    </row>
    <row r="165" spans="1:5" ht="15.75" x14ac:dyDescent="0.25">
      <c r="A165" s="1"/>
      <c r="B165" s="1"/>
      <c r="C165" s="1"/>
      <c r="D165" s="1"/>
      <c r="E165" s="1"/>
    </row>
    <row r="166" spans="1:5" ht="15.75" x14ac:dyDescent="0.25">
      <c r="A166" s="1"/>
      <c r="B166" s="1"/>
      <c r="C166" s="1"/>
      <c r="D166" s="1"/>
      <c r="E166" s="1"/>
    </row>
    <row r="167" spans="1:5" ht="15.75" x14ac:dyDescent="0.25">
      <c r="A167" s="1"/>
      <c r="B167" s="1"/>
      <c r="C167" s="1"/>
      <c r="D167" s="1"/>
      <c r="E167" s="1"/>
    </row>
    <row r="168" spans="1:5" ht="15.75" x14ac:dyDescent="0.25">
      <c r="A168" s="1"/>
      <c r="B168" s="1"/>
      <c r="C168" s="1"/>
      <c r="D168" s="1"/>
      <c r="E168" s="1"/>
    </row>
    <row r="169" spans="1:5" ht="15.75" x14ac:dyDescent="0.25">
      <c r="A169" s="1"/>
      <c r="B169" s="1"/>
      <c r="C169" s="1"/>
      <c r="D169" s="1"/>
      <c r="E169" s="1"/>
    </row>
    <row r="170" spans="1:5" ht="15.75" x14ac:dyDescent="0.25">
      <c r="A170" s="1"/>
      <c r="B170" s="1"/>
      <c r="C170" s="1"/>
      <c r="D170" s="1"/>
      <c r="E170" s="1"/>
    </row>
    <row r="171" spans="1:5" ht="15.75" x14ac:dyDescent="0.25">
      <c r="A171" s="1"/>
      <c r="B171" s="1"/>
      <c r="C171" s="1"/>
      <c r="D171" s="1"/>
      <c r="E171" s="1"/>
    </row>
    <row r="172" spans="1:5" ht="15.75" x14ac:dyDescent="0.25">
      <c r="A172" s="1"/>
      <c r="B172" s="1"/>
      <c r="C172" s="1"/>
      <c r="D172" s="1"/>
      <c r="E172" s="1"/>
    </row>
    <row r="173" spans="1:5" ht="15.75" x14ac:dyDescent="0.25">
      <c r="A173" s="1"/>
      <c r="B173" s="1"/>
      <c r="C173" s="1"/>
      <c r="D173" s="1"/>
      <c r="E173" s="1"/>
    </row>
    <row r="174" spans="1:5" ht="15.75" x14ac:dyDescent="0.25">
      <c r="A174" s="1"/>
      <c r="B174" s="1"/>
      <c r="C174" s="1"/>
      <c r="D174" s="1"/>
      <c r="E174" s="1"/>
    </row>
    <row r="175" spans="1:5" ht="15.75" x14ac:dyDescent="0.25">
      <c r="A175" s="1"/>
      <c r="B175" s="1"/>
      <c r="C175" s="1"/>
      <c r="D175" s="1"/>
      <c r="E175" s="1"/>
    </row>
    <row r="176" spans="1:5" ht="15.75" x14ac:dyDescent="0.25">
      <c r="A176" s="1"/>
      <c r="B176" s="1"/>
      <c r="C176" s="1"/>
      <c r="D176" s="1"/>
      <c r="E176" s="1"/>
    </row>
    <row r="177" spans="1:5" ht="15.75" x14ac:dyDescent="0.25">
      <c r="A177" s="1"/>
      <c r="B177" s="1"/>
      <c r="C177" s="1"/>
      <c r="D177" s="1"/>
      <c r="E177" s="1"/>
    </row>
    <row r="178" spans="1:5" ht="15.75" x14ac:dyDescent="0.25">
      <c r="A178" s="1"/>
      <c r="B178" s="1"/>
      <c r="C178" s="1"/>
      <c r="D178" s="1"/>
      <c r="E178" s="1"/>
    </row>
    <row r="179" spans="1:5" ht="15.75" x14ac:dyDescent="0.25">
      <c r="A179" s="1"/>
      <c r="B179" s="1"/>
      <c r="C179" s="1"/>
      <c r="D179" s="1"/>
      <c r="E179" s="1"/>
    </row>
    <row r="180" spans="1:5" ht="15.75" x14ac:dyDescent="0.25">
      <c r="A180" s="1"/>
      <c r="B180" s="1"/>
      <c r="C180" s="1"/>
      <c r="D180" s="1"/>
      <c r="E180" s="1"/>
    </row>
    <row r="181" spans="1:5" ht="15.75" x14ac:dyDescent="0.25">
      <c r="A181" s="1"/>
      <c r="B181" s="1"/>
      <c r="C181" s="1"/>
      <c r="D181" s="1"/>
      <c r="E181" s="1"/>
    </row>
    <row r="182" spans="1:5" ht="15.75" x14ac:dyDescent="0.25">
      <c r="A182" s="1"/>
      <c r="B182" s="1"/>
      <c r="C182" s="1"/>
      <c r="D182" s="1"/>
      <c r="E182" s="1"/>
    </row>
    <row r="183" spans="1:5" ht="15.75" x14ac:dyDescent="0.25">
      <c r="A183" s="1"/>
      <c r="B183" s="1"/>
      <c r="C183" s="1"/>
      <c r="D183" s="1"/>
      <c r="E183" s="1"/>
    </row>
    <row r="184" spans="1:5" ht="15.75" x14ac:dyDescent="0.25">
      <c r="A184" s="1"/>
      <c r="B184" s="1"/>
      <c r="C184" s="1"/>
      <c r="D184" s="1"/>
      <c r="E184" s="1"/>
    </row>
    <row r="185" spans="1:5" ht="15.75" x14ac:dyDescent="0.25">
      <c r="A185" s="1"/>
      <c r="B185" s="1"/>
      <c r="C185" s="1"/>
      <c r="D185" s="1"/>
      <c r="E185" s="1"/>
    </row>
    <row r="186" spans="1:5" ht="15.75" x14ac:dyDescent="0.25">
      <c r="A186" s="1"/>
      <c r="B186" s="1"/>
      <c r="C186" s="1"/>
      <c r="D186" s="1"/>
      <c r="E186" s="1"/>
    </row>
    <row r="187" spans="1:5" ht="15.75" x14ac:dyDescent="0.25">
      <c r="A187" s="1"/>
      <c r="B187" s="1"/>
      <c r="C187" s="1"/>
      <c r="D187" s="1"/>
      <c r="E187" s="1"/>
    </row>
    <row r="188" spans="1:5" ht="15.75" x14ac:dyDescent="0.25">
      <c r="A188" s="1"/>
      <c r="B188" s="1"/>
      <c r="C188" s="1"/>
      <c r="D188" s="1"/>
      <c r="E188" s="1"/>
    </row>
    <row r="189" spans="1:5" ht="15.75" x14ac:dyDescent="0.25">
      <c r="A189" s="1"/>
      <c r="B189" s="1"/>
      <c r="C189" s="1"/>
      <c r="D189" s="1"/>
      <c r="E189" s="1"/>
    </row>
    <row r="190" spans="1:5" ht="15.75" x14ac:dyDescent="0.25">
      <c r="A190" s="1"/>
      <c r="B190" s="1"/>
      <c r="C190" s="1"/>
      <c r="D190" s="1"/>
      <c r="E190" s="1"/>
    </row>
    <row r="191" spans="1:5" ht="15.75" x14ac:dyDescent="0.25">
      <c r="A191" s="1"/>
      <c r="B191" s="1"/>
      <c r="C191" s="1"/>
      <c r="D191" s="1"/>
      <c r="E191" s="1"/>
    </row>
    <row r="192" spans="1:5" ht="15.75" x14ac:dyDescent="0.25">
      <c r="A192" s="1"/>
      <c r="B192" s="1"/>
      <c r="C192" s="1"/>
      <c r="D192" s="1"/>
      <c r="E192" s="1"/>
    </row>
  </sheetData>
  <mergeCells count="9">
    <mergeCell ref="C1:D1"/>
    <mergeCell ref="C2:D2"/>
    <mergeCell ref="C38:D38"/>
    <mergeCell ref="C4:D4"/>
    <mergeCell ref="A3:D3"/>
    <mergeCell ref="C35:D35"/>
    <mergeCell ref="C5:D5"/>
    <mergeCell ref="B5:B6"/>
    <mergeCell ref="A5:A6"/>
  </mergeCells>
  <pageMargins left="0.70866141732283472" right="0.31496062992125984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31"/>
  <sheetViews>
    <sheetView topLeftCell="A13" workbookViewId="0">
      <selection activeCell="B23" sqref="B23"/>
    </sheetView>
  </sheetViews>
  <sheetFormatPr defaultRowHeight="15" x14ac:dyDescent="0.25"/>
  <cols>
    <col min="2" max="2" width="52.28515625" customWidth="1"/>
    <col min="3" max="3" width="15.85546875" customWidth="1"/>
    <col min="4" max="4" width="14.42578125" customWidth="1"/>
  </cols>
  <sheetData>
    <row r="1" spans="1:4" ht="15.75" x14ac:dyDescent="0.25">
      <c r="A1" s="1"/>
      <c r="B1" s="1"/>
      <c r="C1" s="34" t="s">
        <v>66</v>
      </c>
      <c r="D1" s="34"/>
    </row>
    <row r="2" spans="1:4" ht="34.5" customHeight="1" x14ac:dyDescent="0.25">
      <c r="A2" s="1"/>
      <c r="B2" s="1"/>
      <c r="C2" s="35" t="s">
        <v>0</v>
      </c>
      <c r="D2" s="35"/>
    </row>
    <row r="3" spans="1:4" ht="46.5" customHeight="1" x14ac:dyDescent="0.25">
      <c r="A3" s="35" t="s">
        <v>81</v>
      </c>
      <c r="B3" s="35"/>
      <c r="C3" s="35"/>
      <c r="D3" s="35"/>
    </row>
    <row r="4" spans="1:4" ht="36.75" customHeight="1" x14ac:dyDescent="0.25">
      <c r="A4" s="1"/>
      <c r="B4" s="1"/>
      <c r="C4" s="38"/>
      <c r="D4" s="38"/>
    </row>
    <row r="5" spans="1:4" ht="29.25" customHeight="1" x14ac:dyDescent="0.25">
      <c r="A5" s="37" t="s">
        <v>1</v>
      </c>
      <c r="B5" s="37" t="s">
        <v>2</v>
      </c>
      <c r="C5" s="42" t="s">
        <v>98</v>
      </c>
      <c r="D5" s="42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C8+C13+C9+C10</f>
        <v>35.979999999999997</v>
      </c>
      <c r="D7" s="28">
        <f>C7/D25*1000</f>
        <v>1.8895074046843818</v>
      </c>
    </row>
    <row r="8" spans="1:4" s="27" customFormat="1" ht="19.5" customHeight="1" x14ac:dyDescent="0.25">
      <c r="A8" s="8" t="s">
        <v>25</v>
      </c>
      <c r="B8" s="10" t="s">
        <v>56</v>
      </c>
      <c r="C8" s="8">
        <v>0.02</v>
      </c>
      <c r="D8" s="28">
        <f>C8/D25*1000</f>
        <v>1.050309841403214E-3</v>
      </c>
    </row>
    <row r="9" spans="1:4" ht="31.5" customHeight="1" x14ac:dyDescent="0.25">
      <c r="A9" s="8" t="s">
        <v>32</v>
      </c>
      <c r="B9" s="10" t="s">
        <v>17</v>
      </c>
      <c r="C9" s="8">
        <f>28.15+6.19</f>
        <v>34.339999999999996</v>
      </c>
      <c r="D9" s="28">
        <v>1.81</v>
      </c>
    </row>
    <row r="10" spans="1:4" ht="27" customHeight="1" x14ac:dyDescent="0.25">
      <c r="A10" s="8" t="s">
        <v>33</v>
      </c>
      <c r="B10" s="10" t="s">
        <v>12</v>
      </c>
      <c r="C10" s="8">
        <f>C11+C12</f>
        <v>1.39</v>
      </c>
      <c r="D10" s="28">
        <f>C10/D25*1000</f>
        <v>7.2996533977523356E-2</v>
      </c>
    </row>
    <row r="11" spans="1:4" ht="23.25" customHeight="1" x14ac:dyDescent="0.25">
      <c r="A11" s="7" t="s">
        <v>34</v>
      </c>
      <c r="B11" s="11" t="s">
        <v>13</v>
      </c>
      <c r="C11" s="13">
        <v>0</v>
      </c>
      <c r="D11" s="29">
        <f>C11/D25*1000</f>
        <v>0</v>
      </c>
    </row>
    <row r="12" spans="1:4" ht="21.75" customHeight="1" x14ac:dyDescent="0.25">
      <c r="A12" s="7" t="s">
        <v>35</v>
      </c>
      <c r="B12" s="11" t="s">
        <v>14</v>
      </c>
      <c r="C12" s="7">
        <v>1.39</v>
      </c>
      <c r="D12" s="29">
        <f>C12/D25*1000</f>
        <v>7.2996533977523356E-2</v>
      </c>
    </row>
    <row r="13" spans="1:4" ht="24" customHeight="1" x14ac:dyDescent="0.25">
      <c r="A13" s="8" t="s">
        <v>36</v>
      </c>
      <c r="B13" s="10" t="s">
        <v>15</v>
      </c>
      <c r="C13" s="8">
        <f>C14+C15</f>
        <v>0.23</v>
      </c>
      <c r="D13" s="28">
        <f>C13/D25*1000</f>
        <v>1.2078563176136961E-2</v>
      </c>
    </row>
    <row r="14" spans="1:4" ht="30.75" customHeight="1" x14ac:dyDescent="0.25">
      <c r="A14" s="7" t="s">
        <v>37</v>
      </c>
      <c r="B14" s="11" t="s">
        <v>53</v>
      </c>
      <c r="C14" s="7">
        <v>0.22</v>
      </c>
      <c r="D14" s="29">
        <f>C14/D25*1000</f>
        <v>1.1553408255435355E-2</v>
      </c>
    </row>
    <row r="15" spans="1:4" ht="24" customHeight="1" x14ac:dyDescent="0.25">
      <c r="A15" s="7" t="s">
        <v>38</v>
      </c>
      <c r="B15" s="11" t="s">
        <v>14</v>
      </c>
      <c r="C15" s="7">
        <v>0.01</v>
      </c>
      <c r="D15" s="29">
        <f>C15/D25*1000</f>
        <v>5.2515492070160698E-4</v>
      </c>
    </row>
    <row r="16" spans="1:4" ht="19.5" customHeight="1" x14ac:dyDescent="0.25">
      <c r="A16" s="8" t="s">
        <v>39</v>
      </c>
      <c r="B16" s="10" t="s">
        <v>16</v>
      </c>
      <c r="C16" s="12">
        <f>C17+C18</f>
        <v>0.5</v>
      </c>
      <c r="D16" s="28">
        <f>C16/D25*1000</f>
        <v>2.6257746035080347E-2</v>
      </c>
    </row>
    <row r="17" spans="1:4" ht="30.75" customHeight="1" x14ac:dyDescent="0.25">
      <c r="A17" s="7" t="s">
        <v>40</v>
      </c>
      <c r="B17" s="11" t="s">
        <v>18</v>
      </c>
      <c r="C17" s="7">
        <v>0.43</v>
      </c>
      <c r="D17" s="29">
        <f>C17/D25*1000</f>
        <v>2.25816615901691E-2</v>
      </c>
    </row>
    <row r="18" spans="1:4" ht="21" customHeight="1" x14ac:dyDescent="0.25">
      <c r="A18" s="7" t="s">
        <v>41</v>
      </c>
      <c r="B18" s="11" t="s">
        <v>14</v>
      </c>
      <c r="C18" s="7">
        <v>7.0000000000000007E-2</v>
      </c>
      <c r="D18" s="29">
        <v>0.01</v>
      </c>
    </row>
    <row r="19" spans="1:4" ht="24.75" customHeight="1" x14ac:dyDescent="0.25">
      <c r="A19" s="8" t="s">
        <v>42</v>
      </c>
      <c r="B19" s="10" t="s">
        <v>19</v>
      </c>
      <c r="C19" s="8">
        <f>C7+C16</f>
        <v>36.479999999999997</v>
      </c>
      <c r="D19" s="28">
        <f>C19/D25*1000</f>
        <v>1.9157651507194622</v>
      </c>
    </row>
    <row r="20" spans="1:4" ht="25.5" customHeight="1" x14ac:dyDescent="0.25">
      <c r="A20" s="8" t="s">
        <v>43</v>
      </c>
      <c r="B20" s="10" t="s">
        <v>102</v>
      </c>
      <c r="C20" s="12">
        <f>C21+C22</f>
        <v>0</v>
      </c>
      <c r="D20" s="12">
        <v>0</v>
      </c>
    </row>
    <row r="21" spans="1:4" ht="26.25" hidden="1" customHeight="1" x14ac:dyDescent="0.25">
      <c r="A21" s="7" t="s">
        <v>44</v>
      </c>
      <c r="B21" s="11" t="s">
        <v>20</v>
      </c>
      <c r="C21" s="13">
        <v>0</v>
      </c>
      <c r="D21" s="13">
        <v>0</v>
      </c>
    </row>
    <row r="22" spans="1:4" ht="24" hidden="1" customHeight="1" x14ac:dyDescent="0.25">
      <c r="A22" s="7" t="s">
        <v>45</v>
      </c>
      <c r="B22" s="11" t="s">
        <v>21</v>
      </c>
      <c r="C22" s="13">
        <v>0</v>
      </c>
      <c r="D22" s="13">
        <v>0</v>
      </c>
    </row>
    <row r="23" spans="1:4" ht="33.75" customHeight="1" x14ac:dyDescent="0.25">
      <c r="A23" s="8" t="s">
        <v>46</v>
      </c>
      <c r="B23" s="10" t="s">
        <v>57</v>
      </c>
      <c r="C23" s="8">
        <f>C19+C20</f>
        <v>36.479999999999997</v>
      </c>
      <c r="D23" s="12">
        <f>C23/D25*1000</f>
        <v>1.9157651507194622</v>
      </c>
    </row>
    <row r="24" spans="1:4" ht="27" customHeight="1" x14ac:dyDescent="0.25">
      <c r="A24" s="8" t="s">
        <v>47</v>
      </c>
      <c r="B24" s="10" t="s">
        <v>96</v>
      </c>
      <c r="C24" s="12"/>
      <c r="D24" s="12">
        <f>D23</f>
        <v>1.9157651507194622</v>
      </c>
    </row>
    <row r="25" spans="1:4" ht="38.25" customHeight="1" x14ac:dyDescent="0.25">
      <c r="A25" s="8" t="s">
        <v>49</v>
      </c>
      <c r="B25" s="10" t="s">
        <v>24</v>
      </c>
      <c r="C25" s="8"/>
      <c r="D25" s="8">
        <v>19042</v>
      </c>
    </row>
    <row r="26" spans="1:4" ht="15.75" x14ac:dyDescent="0.25">
      <c r="A26" s="1"/>
      <c r="B26" s="4"/>
      <c r="C26" s="2"/>
      <c r="D26" s="2"/>
    </row>
    <row r="27" spans="1:4" ht="15.75" x14ac:dyDescent="0.25">
      <c r="A27" s="1"/>
      <c r="B27" s="4"/>
      <c r="C27" s="2"/>
      <c r="D27" s="2"/>
    </row>
    <row r="28" spans="1:4" ht="15.75" x14ac:dyDescent="0.25">
      <c r="A28" s="1"/>
      <c r="B28" s="25" t="s">
        <v>91</v>
      </c>
      <c r="C28" s="34" t="s">
        <v>92</v>
      </c>
      <c r="D28" s="36"/>
    </row>
    <row r="29" spans="1:4" ht="15.75" x14ac:dyDescent="0.25">
      <c r="A29" s="1"/>
      <c r="B29" s="4"/>
      <c r="C29" s="24"/>
      <c r="D29" s="24"/>
    </row>
    <row r="30" spans="1:4" ht="15.75" x14ac:dyDescent="0.25">
      <c r="A30" s="1"/>
      <c r="B30" s="4" t="s">
        <v>50</v>
      </c>
    </row>
    <row r="31" spans="1:4" ht="15.75" x14ac:dyDescent="0.25">
      <c r="B31" s="4" t="s">
        <v>93</v>
      </c>
      <c r="C31" s="34" t="s">
        <v>51</v>
      </c>
      <c r="D31" s="34"/>
    </row>
  </sheetData>
  <mergeCells count="9">
    <mergeCell ref="C31:D31"/>
    <mergeCell ref="C28:D28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31"/>
  <sheetViews>
    <sheetView topLeftCell="A19" workbookViewId="0">
      <selection activeCell="B23" sqref="B23"/>
    </sheetView>
  </sheetViews>
  <sheetFormatPr defaultRowHeight="15" x14ac:dyDescent="0.25"/>
  <cols>
    <col min="2" max="2" width="45.42578125" customWidth="1"/>
    <col min="3" max="3" width="17.140625" customWidth="1"/>
    <col min="4" max="4" width="17" customWidth="1"/>
  </cols>
  <sheetData>
    <row r="1" spans="1:4" ht="15.75" x14ac:dyDescent="0.25">
      <c r="A1" s="1"/>
      <c r="B1" s="1"/>
      <c r="C1" s="34" t="s">
        <v>70</v>
      </c>
      <c r="D1" s="34"/>
    </row>
    <row r="2" spans="1:4" ht="38.25" customHeight="1" x14ac:dyDescent="0.25">
      <c r="A2" s="1"/>
      <c r="B2" s="1"/>
      <c r="C2" s="35" t="s">
        <v>0</v>
      </c>
      <c r="D2" s="35"/>
    </row>
    <row r="3" spans="1:4" ht="45.75" customHeight="1" x14ac:dyDescent="0.25">
      <c r="A3" s="35" t="s">
        <v>80</v>
      </c>
      <c r="B3" s="35"/>
      <c r="C3" s="35"/>
      <c r="D3" s="35"/>
    </row>
    <row r="4" spans="1:4" ht="37.5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42" t="s">
        <v>99</v>
      </c>
      <c r="D5" s="42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C8+C13+C9+C10</f>
        <v>4.74</v>
      </c>
      <c r="D7" s="28">
        <f>C7/D25*1000</f>
        <v>1.89146049481245</v>
      </c>
    </row>
    <row r="8" spans="1:4" s="27" customFormat="1" ht="21.75" customHeight="1" x14ac:dyDescent="0.25">
      <c r="A8" s="8" t="s">
        <v>25</v>
      </c>
      <c r="B8" s="10" t="s">
        <v>56</v>
      </c>
      <c r="C8" s="12">
        <v>0</v>
      </c>
      <c r="D8" s="28">
        <f>C8/D25*1000</f>
        <v>0</v>
      </c>
    </row>
    <row r="9" spans="1:4" ht="33" customHeight="1" x14ac:dyDescent="0.25">
      <c r="A9" s="8" t="s">
        <v>32</v>
      </c>
      <c r="B9" s="10" t="s">
        <v>17</v>
      </c>
      <c r="C9" s="8">
        <f>3.71+0.82</f>
        <v>4.53</v>
      </c>
      <c r="D9" s="28">
        <f>C9/D25*1000</f>
        <v>1.8076616121308859</v>
      </c>
    </row>
    <row r="10" spans="1:4" ht="21.75" customHeight="1" x14ac:dyDescent="0.25">
      <c r="A10" s="8" t="s">
        <v>33</v>
      </c>
      <c r="B10" s="10" t="s">
        <v>12</v>
      </c>
      <c r="C10" s="8">
        <f>C11+C12</f>
        <v>0.18</v>
      </c>
      <c r="D10" s="28">
        <f>C10/D25*1000</f>
        <v>7.1827613727055054E-2</v>
      </c>
    </row>
    <row r="11" spans="1:4" ht="22.5" customHeight="1" x14ac:dyDescent="0.25">
      <c r="A11" s="7" t="s">
        <v>34</v>
      </c>
      <c r="B11" s="11" t="s">
        <v>13</v>
      </c>
      <c r="C11" s="7">
        <v>0</v>
      </c>
      <c r="D11" s="29">
        <f>C11/D25*1000</f>
        <v>0</v>
      </c>
    </row>
    <row r="12" spans="1:4" ht="19.5" customHeight="1" x14ac:dyDescent="0.25">
      <c r="A12" s="7" t="s">
        <v>35</v>
      </c>
      <c r="B12" s="11" t="s">
        <v>14</v>
      </c>
      <c r="C12" s="7">
        <v>0.18</v>
      </c>
      <c r="D12" s="29">
        <f>C12/D25*1000</f>
        <v>7.1827613727055054E-2</v>
      </c>
    </row>
    <row r="13" spans="1:4" ht="27" customHeight="1" x14ac:dyDescent="0.25">
      <c r="A13" s="8" t="s">
        <v>36</v>
      </c>
      <c r="B13" s="10" t="s">
        <v>15</v>
      </c>
      <c r="C13" s="8">
        <f>C14+C15</f>
        <v>0.03</v>
      </c>
      <c r="D13" s="28">
        <f>C13/D25*1000</f>
        <v>1.1971268954509178E-2</v>
      </c>
    </row>
    <row r="14" spans="1:4" ht="30.75" customHeight="1" x14ac:dyDescent="0.25">
      <c r="A14" s="7" t="s">
        <v>37</v>
      </c>
      <c r="B14" s="11" t="s">
        <v>53</v>
      </c>
      <c r="C14" s="7">
        <v>0.02</v>
      </c>
      <c r="D14" s="29">
        <f>C14/D25*1000</f>
        <v>7.9808459696727851E-3</v>
      </c>
    </row>
    <row r="15" spans="1:4" ht="19.5" customHeight="1" x14ac:dyDescent="0.25">
      <c r="A15" s="7" t="s">
        <v>38</v>
      </c>
      <c r="B15" s="11" t="s">
        <v>14</v>
      </c>
      <c r="C15" s="7">
        <v>0.01</v>
      </c>
      <c r="D15" s="29">
        <f>C15/D25*1000</f>
        <v>3.9904229848363925E-3</v>
      </c>
    </row>
    <row r="16" spans="1:4" ht="20.25" customHeight="1" x14ac:dyDescent="0.25">
      <c r="A16" s="8" t="s">
        <v>39</v>
      </c>
      <c r="B16" s="10" t="s">
        <v>16</v>
      </c>
      <c r="C16" s="8">
        <f>C17+C18</f>
        <v>6.9999999999999993E-2</v>
      </c>
      <c r="D16" s="28">
        <f>C16/D25*1000</f>
        <v>2.7932960893854747E-2</v>
      </c>
    </row>
    <row r="17" spans="1:4" ht="28.5" customHeight="1" x14ac:dyDescent="0.25">
      <c r="A17" s="7" t="s">
        <v>40</v>
      </c>
      <c r="B17" s="11" t="s">
        <v>18</v>
      </c>
      <c r="C17" s="7">
        <f>0.06</f>
        <v>0.06</v>
      </c>
      <c r="D17" s="29">
        <f>C17/D25*1000</f>
        <v>2.3942537909018357E-2</v>
      </c>
    </row>
    <row r="18" spans="1:4" ht="18.75" customHeight="1" x14ac:dyDescent="0.25">
      <c r="A18" s="7" t="s">
        <v>41</v>
      </c>
      <c r="B18" s="11" t="s">
        <v>14</v>
      </c>
      <c r="C18" s="7">
        <v>0.01</v>
      </c>
      <c r="D18" s="29">
        <v>0.01</v>
      </c>
    </row>
    <row r="19" spans="1:4" ht="18" customHeight="1" x14ac:dyDescent="0.25">
      <c r="A19" s="8" t="s">
        <v>42</v>
      </c>
      <c r="B19" s="10" t="s">
        <v>19</v>
      </c>
      <c r="C19" s="8">
        <f>C7+C16</f>
        <v>4.8100000000000005</v>
      </c>
      <c r="D19" s="28">
        <f>C19/D25*1000</f>
        <v>1.919393455706305</v>
      </c>
    </row>
    <row r="20" spans="1:4" ht="20.25" customHeight="1" x14ac:dyDescent="0.25">
      <c r="A20" s="8" t="s">
        <v>43</v>
      </c>
      <c r="B20" s="10" t="s">
        <v>102</v>
      </c>
      <c r="C20" s="12">
        <f>C21+C22</f>
        <v>0</v>
      </c>
      <c r="D20" s="12">
        <v>0</v>
      </c>
    </row>
    <row r="21" spans="1:4" ht="21" hidden="1" customHeight="1" x14ac:dyDescent="0.25">
      <c r="A21" s="7" t="s">
        <v>44</v>
      </c>
      <c r="B21" s="11" t="s">
        <v>20</v>
      </c>
      <c r="C21" s="13">
        <v>0</v>
      </c>
      <c r="D21" s="13">
        <v>0</v>
      </c>
    </row>
    <row r="22" spans="1:4" ht="27.75" hidden="1" customHeight="1" x14ac:dyDescent="0.25">
      <c r="A22" s="7" t="s">
        <v>45</v>
      </c>
      <c r="B22" s="11" t="s">
        <v>21</v>
      </c>
      <c r="C22" s="13">
        <v>0</v>
      </c>
      <c r="D22" s="13">
        <v>0</v>
      </c>
    </row>
    <row r="23" spans="1:4" ht="33" customHeight="1" x14ac:dyDescent="0.25">
      <c r="A23" s="8" t="s">
        <v>46</v>
      </c>
      <c r="B23" s="10" t="s">
        <v>57</v>
      </c>
      <c r="C23" s="8">
        <f>C19+C20</f>
        <v>4.8100000000000005</v>
      </c>
      <c r="D23" s="12">
        <f>C23/D25*1000</f>
        <v>1.919393455706305</v>
      </c>
    </row>
    <row r="24" spans="1:4" ht="35.25" customHeight="1" x14ac:dyDescent="0.25">
      <c r="A24" s="8" t="s">
        <v>47</v>
      </c>
      <c r="B24" s="10" t="s">
        <v>96</v>
      </c>
      <c r="C24" s="12"/>
      <c r="D24" s="12">
        <f>D23</f>
        <v>1.919393455706305</v>
      </c>
    </row>
    <row r="25" spans="1:4" ht="32.25" customHeight="1" x14ac:dyDescent="0.25">
      <c r="A25" s="8" t="s">
        <v>49</v>
      </c>
      <c r="B25" s="10" t="s">
        <v>24</v>
      </c>
      <c r="C25" s="8"/>
      <c r="D25" s="8">
        <v>2506</v>
      </c>
    </row>
    <row r="26" spans="1:4" ht="15.75" x14ac:dyDescent="0.25">
      <c r="A26" s="1"/>
      <c r="B26" s="4"/>
      <c r="C26" s="2"/>
      <c r="D26" s="2"/>
    </row>
    <row r="27" spans="1:4" ht="15.75" x14ac:dyDescent="0.25">
      <c r="A27" s="1"/>
      <c r="B27" s="4"/>
      <c r="C27" s="2"/>
      <c r="D27" s="2"/>
    </row>
    <row r="28" spans="1:4" ht="15.75" x14ac:dyDescent="0.25">
      <c r="A28" s="1"/>
      <c r="B28" s="25" t="s">
        <v>91</v>
      </c>
      <c r="C28" s="34" t="s">
        <v>92</v>
      </c>
      <c r="D28" s="36"/>
    </row>
    <row r="29" spans="1:4" ht="15.75" x14ac:dyDescent="0.25">
      <c r="A29" s="1"/>
      <c r="B29" s="4"/>
      <c r="C29" s="24"/>
      <c r="D29" s="24"/>
    </row>
    <row r="30" spans="1:4" ht="15.75" x14ac:dyDescent="0.25">
      <c r="A30" s="1"/>
      <c r="B30" s="4" t="s">
        <v>50</v>
      </c>
    </row>
    <row r="31" spans="1:4" ht="15.75" x14ac:dyDescent="0.25">
      <c r="B31" s="4" t="s">
        <v>93</v>
      </c>
      <c r="C31" s="34" t="s">
        <v>51</v>
      </c>
      <c r="D31" s="34"/>
    </row>
  </sheetData>
  <mergeCells count="9">
    <mergeCell ref="C31:D31"/>
    <mergeCell ref="C28:D28"/>
    <mergeCell ref="C1:D1"/>
    <mergeCell ref="C2:D2"/>
    <mergeCell ref="A3:D3"/>
    <mergeCell ref="C4:D4"/>
    <mergeCell ref="A5:A6"/>
    <mergeCell ref="B5:B6"/>
    <mergeCell ref="C5:D5"/>
  </mergeCells>
  <pageMargins left="0.70866141732283472" right="0.51181102362204722" top="0.35433070866141736" bottom="0.1574803149606299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D31"/>
  <sheetViews>
    <sheetView topLeftCell="A13" workbookViewId="0">
      <selection activeCell="B23" sqref="B23"/>
    </sheetView>
  </sheetViews>
  <sheetFormatPr defaultRowHeight="15" x14ac:dyDescent="0.25"/>
  <cols>
    <col min="2" max="2" width="45.28515625" customWidth="1"/>
    <col min="3" max="3" width="18" customWidth="1"/>
    <col min="4" max="4" width="15.7109375" customWidth="1"/>
  </cols>
  <sheetData>
    <row r="1" spans="1:4" ht="15.75" x14ac:dyDescent="0.25">
      <c r="A1" s="1"/>
      <c r="B1" s="1"/>
      <c r="C1" s="34" t="s">
        <v>74</v>
      </c>
      <c r="D1" s="34"/>
    </row>
    <row r="2" spans="1:4" ht="39.75" customHeight="1" x14ac:dyDescent="0.25">
      <c r="A2" s="1"/>
      <c r="B2" s="1"/>
      <c r="C2" s="35" t="s">
        <v>0</v>
      </c>
      <c r="D2" s="35"/>
    </row>
    <row r="3" spans="1:4" ht="42" customHeight="1" x14ac:dyDescent="0.25">
      <c r="A3" s="35" t="s">
        <v>79</v>
      </c>
      <c r="B3" s="35"/>
      <c r="C3" s="35"/>
      <c r="D3" s="35"/>
    </row>
    <row r="4" spans="1:4" ht="31.5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42" t="s">
        <v>101</v>
      </c>
      <c r="D5" s="42"/>
    </row>
    <row r="6" spans="1:4" ht="15.75" x14ac:dyDescent="0.25">
      <c r="A6" s="37"/>
      <c r="B6" s="37"/>
      <c r="C6" s="19" t="s">
        <v>3</v>
      </c>
      <c r="D6" s="19" t="s">
        <v>4</v>
      </c>
    </row>
    <row r="7" spans="1:4" ht="15.75" x14ac:dyDescent="0.25">
      <c r="A7" s="8">
        <v>1</v>
      </c>
      <c r="B7" s="9" t="s">
        <v>5</v>
      </c>
      <c r="C7" s="12">
        <f>C8+C13+C9+C10</f>
        <v>0.03</v>
      </c>
      <c r="D7" s="28">
        <f>C7/D25*1000</f>
        <v>1.9230769230769229</v>
      </c>
    </row>
    <row r="8" spans="1:4" s="27" customFormat="1" ht="16.5" customHeight="1" x14ac:dyDescent="0.25">
      <c r="A8" s="8" t="s">
        <v>25</v>
      </c>
      <c r="B8" s="10" t="s">
        <v>56</v>
      </c>
      <c r="C8" s="12">
        <v>0</v>
      </c>
      <c r="D8" s="28">
        <f>C8/D25*1000</f>
        <v>0</v>
      </c>
    </row>
    <row r="9" spans="1:4" ht="28.5" customHeight="1" x14ac:dyDescent="0.25">
      <c r="A9" s="8" t="s">
        <v>32</v>
      </c>
      <c r="B9" s="10" t="s">
        <v>17</v>
      </c>
      <c r="C9" s="12">
        <v>0.03</v>
      </c>
      <c r="D9" s="28">
        <f>C9/D25*1000</f>
        <v>1.9230769230769229</v>
      </c>
    </row>
    <row r="10" spans="1:4" ht="16.5" customHeight="1" x14ac:dyDescent="0.25">
      <c r="A10" s="8" t="s">
        <v>33</v>
      </c>
      <c r="B10" s="10" t="s">
        <v>12</v>
      </c>
      <c r="C10" s="12">
        <f>C11+C12</f>
        <v>0</v>
      </c>
      <c r="D10" s="28">
        <f>C10/D25*1000</f>
        <v>0</v>
      </c>
    </row>
    <row r="11" spans="1:4" ht="18" customHeight="1" x14ac:dyDescent="0.25">
      <c r="A11" s="19" t="s">
        <v>34</v>
      </c>
      <c r="B11" s="11" t="s">
        <v>13</v>
      </c>
      <c r="C11" s="13">
        <v>0</v>
      </c>
      <c r="D11" s="29">
        <f>C11/D25*1000</f>
        <v>0</v>
      </c>
    </row>
    <row r="12" spans="1:4" ht="20.25" customHeight="1" x14ac:dyDescent="0.25">
      <c r="A12" s="19" t="s">
        <v>35</v>
      </c>
      <c r="B12" s="11" t="s">
        <v>14</v>
      </c>
      <c r="C12" s="13">
        <v>0</v>
      </c>
      <c r="D12" s="29">
        <f>C12/D25*1000</f>
        <v>0</v>
      </c>
    </row>
    <row r="13" spans="1:4" ht="20.25" customHeight="1" x14ac:dyDescent="0.25">
      <c r="A13" s="8" t="s">
        <v>36</v>
      </c>
      <c r="B13" s="10" t="s">
        <v>15</v>
      </c>
      <c r="C13" s="12">
        <f>C14+C15</f>
        <v>0</v>
      </c>
      <c r="D13" s="28">
        <f>C13/D25*1000</f>
        <v>0</v>
      </c>
    </row>
    <row r="14" spans="1:4" ht="28.5" customHeight="1" x14ac:dyDescent="0.25">
      <c r="A14" s="19" t="s">
        <v>37</v>
      </c>
      <c r="B14" s="11" t="s">
        <v>53</v>
      </c>
      <c r="C14" s="13">
        <v>0</v>
      </c>
      <c r="D14" s="29">
        <f>C14/D25*1000</f>
        <v>0</v>
      </c>
    </row>
    <row r="15" spans="1:4" ht="19.5" customHeight="1" x14ac:dyDescent="0.25">
      <c r="A15" s="19" t="s">
        <v>38</v>
      </c>
      <c r="B15" s="11" t="s">
        <v>14</v>
      </c>
      <c r="C15" s="13">
        <v>0</v>
      </c>
      <c r="D15" s="29">
        <f>C15/D25*1000</f>
        <v>0</v>
      </c>
    </row>
    <row r="16" spans="1:4" ht="17.25" customHeight="1" x14ac:dyDescent="0.25">
      <c r="A16" s="8" t="s">
        <v>39</v>
      </c>
      <c r="B16" s="10" t="s">
        <v>16</v>
      </c>
      <c r="C16" s="12">
        <f>C17+C18</f>
        <v>0</v>
      </c>
      <c r="D16" s="28">
        <f>C16/D25*1000</f>
        <v>0</v>
      </c>
    </row>
    <row r="17" spans="1:4" ht="27.75" customHeight="1" x14ac:dyDescent="0.25">
      <c r="A17" s="19" t="s">
        <v>40</v>
      </c>
      <c r="B17" s="11" t="s">
        <v>18</v>
      </c>
      <c r="C17" s="13">
        <v>0</v>
      </c>
      <c r="D17" s="29">
        <f>C17/D25*1000</f>
        <v>0</v>
      </c>
    </row>
    <row r="18" spans="1:4" ht="16.5" customHeight="1" x14ac:dyDescent="0.25">
      <c r="A18" s="19" t="s">
        <v>41</v>
      </c>
      <c r="B18" s="11" t="s">
        <v>14</v>
      </c>
      <c r="C18" s="13">
        <v>0</v>
      </c>
      <c r="D18" s="29">
        <f>C18/D25*1000</f>
        <v>0</v>
      </c>
    </row>
    <row r="19" spans="1:4" ht="19.5" customHeight="1" x14ac:dyDescent="0.25">
      <c r="A19" s="8" t="s">
        <v>42</v>
      </c>
      <c r="B19" s="10" t="s">
        <v>19</v>
      </c>
      <c r="C19" s="12">
        <f>C7+C16</f>
        <v>0.03</v>
      </c>
      <c r="D19" s="28">
        <f>C19/D25*1000</f>
        <v>1.9230769230769229</v>
      </c>
    </row>
    <row r="20" spans="1:4" ht="21" customHeight="1" x14ac:dyDescent="0.25">
      <c r="A20" s="8" t="s">
        <v>43</v>
      </c>
      <c r="B20" s="10" t="s">
        <v>102</v>
      </c>
      <c r="C20" s="12">
        <f>C21+C22</f>
        <v>0</v>
      </c>
      <c r="D20" s="12">
        <v>0</v>
      </c>
    </row>
    <row r="21" spans="1:4" ht="18" hidden="1" customHeight="1" x14ac:dyDescent="0.25">
      <c r="A21" s="19" t="s">
        <v>44</v>
      </c>
      <c r="B21" s="11" t="s">
        <v>20</v>
      </c>
      <c r="C21" s="13">
        <v>0</v>
      </c>
      <c r="D21" s="13">
        <v>0</v>
      </c>
    </row>
    <row r="22" spans="1:4" ht="30" hidden="1" customHeight="1" x14ac:dyDescent="0.25">
      <c r="A22" s="19" t="s">
        <v>45</v>
      </c>
      <c r="B22" s="11" t="s">
        <v>21</v>
      </c>
      <c r="C22" s="13">
        <v>0</v>
      </c>
      <c r="D22" s="13">
        <v>0</v>
      </c>
    </row>
    <row r="23" spans="1:4" ht="28.5" customHeight="1" x14ac:dyDescent="0.25">
      <c r="A23" s="8" t="s">
        <v>46</v>
      </c>
      <c r="B23" s="10" t="s">
        <v>57</v>
      </c>
      <c r="C23" s="12">
        <f>C19+C20</f>
        <v>0.03</v>
      </c>
      <c r="D23" s="12">
        <f>C23/D25*1000</f>
        <v>1.9230769230769229</v>
      </c>
    </row>
    <row r="24" spans="1:4" ht="30" customHeight="1" x14ac:dyDescent="0.25">
      <c r="A24" s="8" t="s">
        <v>47</v>
      </c>
      <c r="B24" s="10" t="s">
        <v>96</v>
      </c>
      <c r="C24" s="12"/>
      <c r="D24" s="12">
        <f>D23</f>
        <v>1.9230769230769229</v>
      </c>
    </row>
    <row r="25" spans="1:4" ht="33" customHeight="1" x14ac:dyDescent="0.25">
      <c r="A25" s="8" t="s">
        <v>49</v>
      </c>
      <c r="B25" s="10" t="s">
        <v>24</v>
      </c>
      <c r="C25" s="8"/>
      <c r="D25" s="8">
        <v>15.6</v>
      </c>
    </row>
    <row r="26" spans="1:4" ht="15.75" x14ac:dyDescent="0.25">
      <c r="A26" s="1"/>
      <c r="B26" s="4"/>
      <c r="C26" s="18"/>
      <c r="D26" s="18"/>
    </row>
    <row r="27" spans="1:4" ht="15.75" x14ac:dyDescent="0.25">
      <c r="A27" s="1"/>
      <c r="B27" s="4"/>
      <c r="C27" s="18"/>
      <c r="D27" s="18"/>
    </row>
    <row r="28" spans="1:4" ht="15.75" x14ac:dyDescent="0.25">
      <c r="A28" s="1"/>
      <c r="B28" s="25" t="s">
        <v>91</v>
      </c>
      <c r="C28" s="34" t="s">
        <v>92</v>
      </c>
      <c r="D28" s="36"/>
    </row>
    <row r="29" spans="1:4" ht="15.75" x14ac:dyDescent="0.25">
      <c r="A29" s="1"/>
      <c r="B29" s="4"/>
      <c r="C29" s="24"/>
      <c r="D29" s="24"/>
    </row>
    <row r="30" spans="1:4" ht="15.75" x14ac:dyDescent="0.25">
      <c r="A30" s="1"/>
      <c r="B30" s="4" t="s">
        <v>50</v>
      </c>
    </row>
    <row r="31" spans="1:4" ht="15.75" x14ac:dyDescent="0.25">
      <c r="B31" s="4" t="s">
        <v>93</v>
      </c>
      <c r="C31" s="34" t="s">
        <v>51</v>
      </c>
      <c r="D31" s="34"/>
    </row>
  </sheetData>
  <mergeCells count="9">
    <mergeCell ref="C31:D31"/>
    <mergeCell ref="C28:D28"/>
    <mergeCell ref="C1:D1"/>
    <mergeCell ref="C2:D2"/>
    <mergeCell ref="A3:D3"/>
    <mergeCell ref="C4:D4"/>
    <mergeCell ref="A5:A6"/>
    <mergeCell ref="B5:B6"/>
    <mergeCell ref="C5:D5"/>
  </mergeCells>
  <pageMargins left="0.70866141732283472" right="0.51181102362204722" top="0.35433070866141736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0"/>
  </sheetPr>
  <dimension ref="A1:D36"/>
  <sheetViews>
    <sheetView topLeftCell="A13" workbookViewId="0">
      <selection activeCell="B28" sqref="B28"/>
    </sheetView>
  </sheetViews>
  <sheetFormatPr defaultRowHeight="15" x14ac:dyDescent="0.25"/>
  <cols>
    <col min="2" max="2" width="48.7109375" customWidth="1"/>
    <col min="3" max="3" width="17.5703125" customWidth="1"/>
    <col min="4" max="4" width="13.5703125" customWidth="1"/>
  </cols>
  <sheetData>
    <row r="1" spans="1:4" ht="15.75" x14ac:dyDescent="0.25">
      <c r="A1" s="1"/>
      <c r="B1" s="1"/>
      <c r="C1" s="34" t="s">
        <v>59</v>
      </c>
      <c r="D1" s="34"/>
    </row>
    <row r="2" spans="1:4" ht="33.75" customHeight="1" x14ac:dyDescent="0.25">
      <c r="A2" s="1"/>
      <c r="B2" s="1"/>
      <c r="C2" s="35" t="s">
        <v>0</v>
      </c>
      <c r="D2" s="35"/>
    </row>
    <row r="3" spans="1:4" ht="30" customHeight="1" x14ac:dyDescent="0.25">
      <c r="A3" s="35" t="s">
        <v>78</v>
      </c>
      <c r="B3" s="35"/>
      <c r="C3" s="35"/>
      <c r="D3" s="35"/>
    </row>
    <row r="4" spans="1:4" ht="34.5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100</v>
      </c>
      <c r="D5" s="37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C8+C18+C14+C15</f>
        <v>122243.78</v>
      </c>
      <c r="D7" s="12">
        <f>C7/D30*1000</f>
        <v>1011.4996607476789</v>
      </c>
    </row>
    <row r="8" spans="1:4" ht="21.75" customHeight="1" x14ac:dyDescent="0.25">
      <c r="A8" s="8" t="s">
        <v>25</v>
      </c>
      <c r="B8" s="10" t="s">
        <v>6</v>
      </c>
      <c r="C8" s="12">
        <f>C9+C10+C11+C12+C13</f>
        <v>107403.94</v>
      </c>
      <c r="D8" s="12">
        <f>C8/D30*1000</f>
        <v>888.70819335727413</v>
      </c>
    </row>
    <row r="9" spans="1:4" ht="27.75" customHeight="1" x14ac:dyDescent="0.25">
      <c r="A9" s="23" t="s">
        <v>26</v>
      </c>
      <c r="B9" s="11" t="s">
        <v>7</v>
      </c>
      <c r="C9" s="23">
        <f>'вир. нас.'!C9</f>
        <v>96167.94</v>
      </c>
      <c r="D9" s="13">
        <f>C9/D30*1000</f>
        <v>795.73650851440584</v>
      </c>
    </row>
    <row r="10" spans="1:4" ht="19.5" customHeight="1" x14ac:dyDescent="0.25">
      <c r="A10" s="23" t="s">
        <v>27</v>
      </c>
      <c r="B10" s="11" t="s">
        <v>52</v>
      </c>
      <c r="C10" s="13">
        <f>'вир. нас.'!C10+'трансп. нас.'!C9</f>
        <v>5029.63</v>
      </c>
      <c r="D10" s="13">
        <f>C10/D30*1000</f>
        <v>41.617406126400446</v>
      </c>
    </row>
    <row r="11" spans="1:4" ht="18" customHeight="1" x14ac:dyDescent="0.25">
      <c r="A11" s="23" t="s">
        <v>28</v>
      </c>
      <c r="B11" s="11" t="s">
        <v>8</v>
      </c>
      <c r="C11" s="23">
        <f>'вир. нас.'!C11</f>
        <v>5640.03</v>
      </c>
      <c r="D11" s="13">
        <f>C11/D30*1000</f>
        <v>46.668128485610737</v>
      </c>
    </row>
    <row r="12" spans="1:4" ht="27.75" customHeight="1" x14ac:dyDescent="0.25">
      <c r="A12" s="7" t="s">
        <v>30</v>
      </c>
      <c r="B12" s="11" t="s">
        <v>10</v>
      </c>
      <c r="C12" s="7">
        <f>'вир. нас.'!C13+'трансп. нас.'!C10</f>
        <v>421.95000000000005</v>
      </c>
      <c r="D12" s="13">
        <f>C12/D30*1000</f>
        <v>3.4914028497194969</v>
      </c>
    </row>
    <row r="13" spans="1:4" ht="30" customHeight="1" x14ac:dyDescent="0.25">
      <c r="A13" s="7" t="s">
        <v>31</v>
      </c>
      <c r="B13" s="11" t="s">
        <v>11</v>
      </c>
      <c r="C13" s="13">
        <v>144.38999999999999</v>
      </c>
      <c r="D13" s="13">
        <f>C13/D30*1000</f>
        <v>1.1947473811375708</v>
      </c>
    </row>
    <row r="14" spans="1:4" ht="27" customHeight="1" x14ac:dyDescent="0.25">
      <c r="A14" s="8" t="s">
        <v>32</v>
      </c>
      <c r="B14" s="10" t="s">
        <v>17</v>
      </c>
      <c r="C14" s="12">
        <f>'вир. нас.'!C15+'трансп. нас.'!C12+'постач. нас.'!C10</f>
        <v>9593.34</v>
      </c>
      <c r="D14" s="12">
        <v>79.37</v>
      </c>
    </row>
    <row r="15" spans="1:4" ht="19.5" customHeight="1" x14ac:dyDescent="0.25">
      <c r="A15" s="8" t="s">
        <v>33</v>
      </c>
      <c r="B15" s="10" t="s">
        <v>12</v>
      </c>
      <c r="C15" s="8">
        <f>C16+C17</f>
        <v>4418.01</v>
      </c>
      <c r="D15" s="12">
        <f>C15/D30*1000</f>
        <v>36.556588942029229</v>
      </c>
    </row>
    <row r="16" spans="1:4" ht="17.25" customHeight="1" x14ac:dyDescent="0.25">
      <c r="A16" s="7" t="s">
        <v>34</v>
      </c>
      <c r="B16" s="11" t="s">
        <v>13</v>
      </c>
      <c r="C16" s="7">
        <f>'вир. нас.'!C17+'трансп. нас.'!C14+'постач. нас.'!C12</f>
        <v>2298.2800000000002</v>
      </c>
      <c r="D16" s="13">
        <f>C16/D30*1000</f>
        <v>19.016995713836533</v>
      </c>
    </row>
    <row r="17" spans="1:4" ht="18" customHeight="1" x14ac:dyDescent="0.25">
      <c r="A17" s="7" t="s">
        <v>35</v>
      </c>
      <c r="B17" s="11" t="s">
        <v>14</v>
      </c>
      <c r="C17" s="7">
        <v>2119.73</v>
      </c>
      <c r="D17" s="13">
        <f>C17/D30*1000</f>
        <v>17.539593228192697</v>
      </c>
    </row>
    <row r="18" spans="1:4" ht="18" customHeight="1" x14ac:dyDescent="0.25">
      <c r="A18" s="8" t="s">
        <v>36</v>
      </c>
      <c r="B18" s="10" t="s">
        <v>15</v>
      </c>
      <c r="C18" s="8">
        <f>C19+C20</f>
        <v>828.49</v>
      </c>
      <c r="D18" s="12">
        <f>C18/D30*1000</f>
        <v>6.8552964734307515</v>
      </c>
    </row>
    <row r="19" spans="1:4" ht="26.25" customHeight="1" x14ac:dyDescent="0.25">
      <c r="A19" s="7" t="s">
        <v>37</v>
      </c>
      <c r="B19" s="11" t="s">
        <v>53</v>
      </c>
      <c r="C19" s="7">
        <f>'вир. нас.'!C20+'трансп. нас.'!C17+'постач. нас.'!C15</f>
        <v>777.09</v>
      </c>
      <c r="D19" s="13">
        <f>C19/D30*1000</f>
        <v>6.429989905174839</v>
      </c>
    </row>
    <row r="20" spans="1:4" ht="18" customHeight="1" x14ac:dyDescent="0.25">
      <c r="A20" s="7" t="s">
        <v>38</v>
      </c>
      <c r="B20" s="11" t="s">
        <v>14</v>
      </c>
      <c r="C20" s="7">
        <f>'вир. нас.'!C21+'трансп. нас.'!C18+'постач. нас.'!C16</f>
        <v>51.400000000000006</v>
      </c>
      <c r="D20" s="13">
        <f>C20/D30*1000</f>
        <v>0.42530656825591212</v>
      </c>
    </row>
    <row r="21" spans="1:4" ht="20.25" customHeight="1" x14ac:dyDescent="0.25">
      <c r="A21" s="8" t="s">
        <v>39</v>
      </c>
      <c r="B21" s="10" t="s">
        <v>16</v>
      </c>
      <c r="C21" s="8">
        <f>C22+C23</f>
        <v>1802.1499999999999</v>
      </c>
      <c r="D21" s="12">
        <f>C21/D30*1000</f>
        <v>14.91179439654459</v>
      </c>
    </row>
    <row r="22" spans="1:4" ht="30" customHeight="1" x14ac:dyDescent="0.25">
      <c r="A22" s="7" t="s">
        <v>40</v>
      </c>
      <c r="B22" s="11" t="s">
        <v>18</v>
      </c>
      <c r="C22" s="7">
        <f>'вир. нас.'!C23+'трансп. нас.'!C20+'постач. нас.'!C18</f>
        <v>1561.82</v>
      </c>
      <c r="D22" s="13">
        <f>C22/D30*1000</f>
        <v>12.923196584308339</v>
      </c>
    </row>
    <row r="23" spans="1:4" ht="15.75" customHeight="1" x14ac:dyDescent="0.25">
      <c r="A23" s="7" t="s">
        <v>41</v>
      </c>
      <c r="B23" s="11" t="s">
        <v>14</v>
      </c>
      <c r="C23" s="7">
        <f>'вир. нас.'!C24+'трансп. нас.'!C21+'постач. нас.'!C19</f>
        <v>240.32999999999998</v>
      </c>
      <c r="D23" s="13">
        <f>C23/D30*1000</f>
        <v>1.9885978122362518</v>
      </c>
    </row>
    <row r="24" spans="1:4" ht="18" customHeight="1" x14ac:dyDescent="0.25">
      <c r="A24" s="8" t="s">
        <v>42</v>
      </c>
      <c r="B24" s="10" t="s">
        <v>19</v>
      </c>
      <c r="C24" s="8">
        <f>C7+C21</f>
        <v>124045.93</v>
      </c>
      <c r="D24" s="12">
        <f>C24/D30*1000</f>
        <v>1026.4114551442235</v>
      </c>
    </row>
    <row r="25" spans="1:4" ht="20.25" customHeight="1" x14ac:dyDescent="0.25">
      <c r="A25" s="8" t="s">
        <v>43</v>
      </c>
      <c r="B25" s="10" t="s">
        <v>102</v>
      </c>
      <c r="C25" s="12">
        <f>C26+C27</f>
        <v>0</v>
      </c>
      <c r="D25" s="12">
        <v>0</v>
      </c>
    </row>
    <row r="26" spans="1:4" ht="18" hidden="1" customHeight="1" x14ac:dyDescent="0.25">
      <c r="A26" s="7" t="s">
        <v>44</v>
      </c>
      <c r="B26" s="11" t="s">
        <v>20</v>
      </c>
      <c r="C26" s="13">
        <v>0</v>
      </c>
      <c r="D26" s="13">
        <v>0</v>
      </c>
    </row>
    <row r="27" spans="1:4" ht="21" hidden="1" customHeight="1" x14ac:dyDescent="0.25">
      <c r="A27" s="7" t="s">
        <v>45</v>
      </c>
      <c r="B27" s="11" t="s">
        <v>21</v>
      </c>
      <c r="C27" s="13">
        <v>0</v>
      </c>
      <c r="D27" s="13">
        <v>0</v>
      </c>
    </row>
    <row r="28" spans="1:4" ht="31.5" customHeight="1" x14ac:dyDescent="0.25">
      <c r="A28" s="8" t="s">
        <v>46</v>
      </c>
      <c r="B28" s="10" t="s">
        <v>58</v>
      </c>
      <c r="C28" s="8">
        <f>C24+C25</f>
        <v>124045.93</v>
      </c>
      <c r="D28" s="12">
        <f>C28/D30*1000</f>
        <v>1026.4114551442235</v>
      </c>
    </row>
    <row r="29" spans="1:4" ht="27.75" customHeight="1" x14ac:dyDescent="0.25">
      <c r="A29" s="8" t="s">
        <v>47</v>
      </c>
      <c r="B29" s="10" t="s">
        <v>95</v>
      </c>
      <c r="C29" s="12"/>
      <c r="D29" s="12">
        <f>D28</f>
        <v>1026.4114551442235</v>
      </c>
    </row>
    <row r="30" spans="1:4" ht="30.75" customHeight="1" x14ac:dyDescent="0.25">
      <c r="A30" s="8" t="s">
        <v>49</v>
      </c>
      <c r="B30" s="10" t="s">
        <v>24</v>
      </c>
      <c r="C30" s="8"/>
      <c r="D30" s="8">
        <v>120854</v>
      </c>
    </row>
    <row r="31" spans="1:4" ht="15.75" x14ac:dyDescent="0.25">
      <c r="A31" s="1"/>
      <c r="B31" s="4"/>
      <c r="C31" s="3"/>
      <c r="D31" s="3"/>
    </row>
    <row r="32" spans="1:4" ht="15.75" x14ac:dyDescent="0.25">
      <c r="A32" s="1"/>
      <c r="B32" s="4"/>
      <c r="C32" s="3"/>
      <c r="D32" s="3"/>
    </row>
    <row r="33" spans="1:4" ht="15.75" x14ac:dyDescent="0.25">
      <c r="A33" s="1"/>
      <c r="B33" s="25" t="s">
        <v>91</v>
      </c>
      <c r="C33" s="34" t="s">
        <v>92</v>
      </c>
      <c r="D33" s="36"/>
    </row>
    <row r="34" spans="1:4" ht="15.75" x14ac:dyDescent="0.25">
      <c r="A34" s="1"/>
      <c r="B34" s="4"/>
      <c r="C34" s="24"/>
      <c r="D34" s="24"/>
    </row>
    <row r="35" spans="1:4" ht="15.75" x14ac:dyDescent="0.25">
      <c r="A35" s="1"/>
      <c r="B35" s="4" t="s">
        <v>50</v>
      </c>
    </row>
    <row r="36" spans="1:4" ht="15.75" x14ac:dyDescent="0.25">
      <c r="A36" s="1"/>
      <c r="B36" s="4" t="s">
        <v>93</v>
      </c>
      <c r="C36" s="34" t="s">
        <v>51</v>
      </c>
      <c r="D36" s="34"/>
    </row>
  </sheetData>
  <mergeCells count="9">
    <mergeCell ref="C36:D36"/>
    <mergeCell ref="C33:D33"/>
    <mergeCell ref="C1:D1"/>
    <mergeCell ref="C2:D2"/>
    <mergeCell ref="A3:D3"/>
    <mergeCell ref="C4:D4"/>
    <mergeCell ref="A5:A6"/>
    <mergeCell ref="B5:B6"/>
    <mergeCell ref="C5:D5"/>
  </mergeCells>
  <pageMargins left="0.70866141732283472" right="0.51181102362204722" top="0.19685039370078741" bottom="0.15748031496062992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0"/>
  </sheetPr>
  <dimension ref="A1:D36"/>
  <sheetViews>
    <sheetView topLeftCell="A13" workbookViewId="0">
      <selection activeCell="B28" sqref="B28"/>
    </sheetView>
  </sheetViews>
  <sheetFormatPr defaultRowHeight="15" x14ac:dyDescent="0.25"/>
  <cols>
    <col min="2" max="2" width="44.28515625" customWidth="1"/>
    <col min="3" max="4" width="17.7109375" customWidth="1"/>
  </cols>
  <sheetData>
    <row r="1" spans="1:4" ht="15.75" x14ac:dyDescent="0.25">
      <c r="A1" s="1"/>
      <c r="B1" s="1"/>
      <c r="C1" s="34" t="s">
        <v>63</v>
      </c>
      <c r="D1" s="34"/>
    </row>
    <row r="2" spans="1:4" ht="36.75" customHeight="1" x14ac:dyDescent="0.25">
      <c r="A2" s="1"/>
      <c r="B2" s="1"/>
      <c r="C2" s="35" t="s">
        <v>0</v>
      </c>
      <c r="D2" s="35"/>
    </row>
    <row r="3" spans="1:4" ht="34.5" customHeight="1" x14ac:dyDescent="0.25">
      <c r="A3" s="35" t="s">
        <v>77</v>
      </c>
      <c r="B3" s="35"/>
      <c r="C3" s="35"/>
      <c r="D3" s="35"/>
    </row>
    <row r="4" spans="1:4" ht="15.75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98</v>
      </c>
      <c r="D5" s="37"/>
    </row>
    <row r="6" spans="1:4" ht="15.75" x14ac:dyDescent="0.25">
      <c r="A6" s="37"/>
      <c r="B6" s="37"/>
      <c r="C6" s="23" t="s">
        <v>3</v>
      </c>
      <c r="D6" s="15" t="s">
        <v>4</v>
      </c>
    </row>
    <row r="7" spans="1:4" ht="15.75" x14ac:dyDescent="0.25">
      <c r="A7" s="8">
        <v>1</v>
      </c>
      <c r="B7" s="9" t="s">
        <v>5</v>
      </c>
      <c r="C7" s="8">
        <f>C8+C18+C14+C15</f>
        <v>27381.59</v>
      </c>
      <c r="D7" s="12">
        <f>C7/D30*1000</f>
        <v>1437.9576725133913</v>
      </c>
    </row>
    <row r="8" spans="1:4" ht="16.5" customHeight="1" x14ac:dyDescent="0.25">
      <c r="A8" s="8" t="s">
        <v>25</v>
      </c>
      <c r="B8" s="10" t="s">
        <v>6</v>
      </c>
      <c r="C8" s="12">
        <f>C9+C10+C11+C12+C13</f>
        <v>25043.4</v>
      </c>
      <c r="D8" s="12">
        <f>C8/D30*1000</f>
        <v>1315.1664741098625</v>
      </c>
    </row>
    <row r="9" spans="1:4" ht="27.75" customHeight="1" x14ac:dyDescent="0.25">
      <c r="A9" s="23" t="s">
        <v>26</v>
      </c>
      <c r="B9" s="11" t="s">
        <v>7</v>
      </c>
      <c r="C9" s="23">
        <v>23056.44</v>
      </c>
      <c r="D9" s="13">
        <v>1210.83</v>
      </c>
    </row>
    <row r="10" spans="1:4" ht="18" customHeight="1" x14ac:dyDescent="0.25">
      <c r="A10" s="15" t="s">
        <v>27</v>
      </c>
      <c r="B10" s="11" t="s">
        <v>52</v>
      </c>
      <c r="C10" s="15">
        <v>792.48</v>
      </c>
      <c r="D10" s="13">
        <f>C10/D30*1000</f>
        <v>41.617477155760952</v>
      </c>
    </row>
    <row r="11" spans="1:4" ht="18.75" customHeight="1" x14ac:dyDescent="0.25">
      <c r="A11" s="23" t="s">
        <v>28</v>
      </c>
      <c r="B11" s="11" t="s">
        <v>8</v>
      </c>
      <c r="C11" s="23">
        <v>1105.24</v>
      </c>
      <c r="D11" s="13">
        <f>C11/D30*1000</f>
        <v>58.042222455624412</v>
      </c>
    </row>
    <row r="12" spans="1:4" ht="30" customHeight="1" x14ac:dyDescent="0.25">
      <c r="A12" s="15" t="s">
        <v>30</v>
      </c>
      <c r="B12" s="11" t="s">
        <v>10</v>
      </c>
      <c r="C12" s="15">
        <v>66.489999999999995</v>
      </c>
      <c r="D12" s="13">
        <f>C12/D30*1000</f>
        <v>3.4917550677449847</v>
      </c>
    </row>
    <row r="13" spans="1:4" ht="29.25" customHeight="1" x14ac:dyDescent="0.25">
      <c r="A13" s="15" t="s">
        <v>31</v>
      </c>
      <c r="B13" s="11" t="s">
        <v>11</v>
      </c>
      <c r="C13" s="15">
        <v>22.75</v>
      </c>
      <c r="D13" s="13">
        <f>C13/D30*1000</f>
        <v>1.194727444596156</v>
      </c>
    </row>
    <row r="14" spans="1:4" ht="27.75" customHeight="1" x14ac:dyDescent="0.25">
      <c r="A14" s="8" t="s">
        <v>32</v>
      </c>
      <c r="B14" s="10" t="s">
        <v>17</v>
      </c>
      <c r="C14" s="8">
        <v>1511.53</v>
      </c>
      <c r="D14" s="12">
        <v>79.39</v>
      </c>
    </row>
    <row r="15" spans="1:4" ht="18.75" customHeight="1" x14ac:dyDescent="0.25">
      <c r="A15" s="8" t="s">
        <v>33</v>
      </c>
      <c r="B15" s="10" t="s">
        <v>12</v>
      </c>
      <c r="C15" s="8">
        <f>C16+C17</f>
        <v>696.12</v>
      </c>
      <c r="D15" s="12">
        <f>C15/D30*1000</f>
        <v>36.557084339880269</v>
      </c>
    </row>
    <row r="16" spans="1:4" ht="15" customHeight="1" x14ac:dyDescent="0.25">
      <c r="A16" s="15" t="s">
        <v>34</v>
      </c>
      <c r="B16" s="11" t="s">
        <v>13</v>
      </c>
      <c r="C16" s="15">
        <v>362.12</v>
      </c>
      <c r="D16" s="13">
        <f>C16/D30*1000</f>
        <v>19.016909988446592</v>
      </c>
    </row>
    <row r="17" spans="1:4" ht="18" customHeight="1" x14ac:dyDescent="0.25">
      <c r="A17" s="15" t="s">
        <v>35</v>
      </c>
      <c r="B17" s="11" t="s">
        <v>14</v>
      </c>
      <c r="C17" s="13">
        <v>334</v>
      </c>
      <c r="D17" s="13">
        <f>C17/D30*1000</f>
        <v>17.540174351433674</v>
      </c>
    </row>
    <row r="18" spans="1:4" ht="18.75" customHeight="1" x14ac:dyDescent="0.25">
      <c r="A18" s="8" t="s">
        <v>36</v>
      </c>
      <c r="B18" s="10" t="s">
        <v>15</v>
      </c>
      <c r="C18" s="8">
        <f>C19+C20</f>
        <v>130.54</v>
      </c>
      <c r="D18" s="12">
        <f>C18/D30*1000</f>
        <v>6.8553723348387763</v>
      </c>
    </row>
    <row r="19" spans="1:4" ht="30" customHeight="1" x14ac:dyDescent="0.25">
      <c r="A19" s="15" t="s">
        <v>37</v>
      </c>
      <c r="B19" s="11" t="s">
        <v>18</v>
      </c>
      <c r="C19" s="15">
        <v>122.44</v>
      </c>
      <c r="D19" s="13">
        <f>C19/D30*1000</f>
        <v>6.4299968490704753</v>
      </c>
    </row>
    <row r="20" spans="1:4" ht="15.75" customHeight="1" x14ac:dyDescent="0.25">
      <c r="A20" s="15" t="s">
        <v>38</v>
      </c>
      <c r="B20" s="11" t="s">
        <v>14</v>
      </c>
      <c r="C20" s="13">
        <v>8.1</v>
      </c>
      <c r="D20" s="13">
        <f>C20/D30*1000</f>
        <v>0.42537548576830164</v>
      </c>
    </row>
    <row r="21" spans="1:4" ht="18.75" customHeight="1" x14ac:dyDescent="0.25">
      <c r="A21" s="8" t="s">
        <v>39</v>
      </c>
      <c r="B21" s="10" t="s">
        <v>16</v>
      </c>
      <c r="C21" s="8">
        <f>C22+C23</f>
        <v>283.95999999999998</v>
      </c>
      <c r="D21" s="12">
        <f>C21/D30*1000</f>
        <v>14.912299128242831</v>
      </c>
    </row>
    <row r="22" spans="1:4" ht="30" customHeight="1" x14ac:dyDescent="0.25">
      <c r="A22" s="15" t="s">
        <v>40</v>
      </c>
      <c r="B22" s="11" t="s">
        <v>18</v>
      </c>
      <c r="C22" s="15">
        <v>246.09</v>
      </c>
      <c r="D22" s="13">
        <f>C22/D30*1000</f>
        <v>12.923537443545847</v>
      </c>
    </row>
    <row r="23" spans="1:4" ht="18" customHeight="1" x14ac:dyDescent="0.25">
      <c r="A23" s="15" t="s">
        <v>41</v>
      </c>
      <c r="B23" s="11" t="s">
        <v>14</v>
      </c>
      <c r="C23" s="15">
        <v>37.869999999999997</v>
      </c>
      <c r="D23" s="13">
        <f>C23/D30*1000</f>
        <v>1.9887616846969856</v>
      </c>
    </row>
    <row r="24" spans="1:4" ht="19.5" customHeight="1" x14ac:dyDescent="0.25">
      <c r="A24" s="8" t="s">
        <v>42</v>
      </c>
      <c r="B24" s="10" t="s">
        <v>19</v>
      </c>
      <c r="C24" s="8">
        <f>C7+C21</f>
        <v>27665.55</v>
      </c>
      <c r="D24" s="12">
        <f>C24/D30*1000</f>
        <v>1452.8699716416343</v>
      </c>
    </row>
    <row r="25" spans="1:4" ht="17.25" customHeight="1" x14ac:dyDescent="0.25">
      <c r="A25" s="8" t="s">
        <v>43</v>
      </c>
      <c r="B25" s="10" t="s">
        <v>102</v>
      </c>
      <c r="C25" s="12">
        <f>C26+C27</f>
        <v>0</v>
      </c>
      <c r="D25" s="12">
        <v>0</v>
      </c>
    </row>
    <row r="26" spans="1:4" ht="18" hidden="1" customHeight="1" x14ac:dyDescent="0.25">
      <c r="A26" s="15" t="s">
        <v>44</v>
      </c>
      <c r="B26" s="11" t="s">
        <v>20</v>
      </c>
      <c r="C26" s="13">
        <v>0</v>
      </c>
      <c r="D26" s="13">
        <v>0</v>
      </c>
    </row>
    <row r="27" spans="1:4" ht="26.25" hidden="1" customHeight="1" x14ac:dyDescent="0.25">
      <c r="A27" s="15" t="s">
        <v>45</v>
      </c>
      <c r="B27" s="11" t="s">
        <v>21</v>
      </c>
      <c r="C27" s="13">
        <v>0</v>
      </c>
      <c r="D27" s="13">
        <v>0</v>
      </c>
    </row>
    <row r="28" spans="1:4" ht="28.5" customHeight="1" x14ac:dyDescent="0.25">
      <c r="A28" s="8" t="s">
        <v>46</v>
      </c>
      <c r="B28" s="10" t="s">
        <v>58</v>
      </c>
      <c r="C28" s="8">
        <f>C24+C25</f>
        <v>27665.55</v>
      </c>
      <c r="D28" s="12">
        <f>C28/D30*1000</f>
        <v>1452.8699716416343</v>
      </c>
    </row>
    <row r="29" spans="1:4" ht="20.25" customHeight="1" x14ac:dyDescent="0.25">
      <c r="A29" s="8" t="s">
        <v>47</v>
      </c>
      <c r="B29" s="10" t="s">
        <v>94</v>
      </c>
      <c r="C29" s="12"/>
      <c r="D29" s="12">
        <f>D28</f>
        <v>1452.8699716416343</v>
      </c>
    </row>
    <row r="30" spans="1:4" ht="30.75" customHeight="1" x14ac:dyDescent="0.25">
      <c r="A30" s="8" t="s">
        <v>49</v>
      </c>
      <c r="B30" s="10" t="s">
        <v>24</v>
      </c>
      <c r="C30" s="8"/>
      <c r="D30" s="8">
        <v>19042</v>
      </c>
    </row>
    <row r="31" spans="1:4" ht="15.75" x14ac:dyDescent="0.25">
      <c r="A31" s="1"/>
      <c r="B31" s="4"/>
      <c r="C31" s="14"/>
      <c r="D31" s="14"/>
    </row>
    <row r="32" spans="1:4" ht="15.75" x14ac:dyDescent="0.25">
      <c r="A32" s="1"/>
      <c r="B32" s="4"/>
      <c r="C32" s="14"/>
      <c r="D32" s="14"/>
    </row>
    <row r="33" spans="1:4" ht="15.75" x14ac:dyDescent="0.25">
      <c r="A33" s="1"/>
      <c r="B33" s="25" t="s">
        <v>91</v>
      </c>
      <c r="C33" s="34" t="s">
        <v>92</v>
      </c>
      <c r="D33" s="36"/>
    </row>
    <row r="34" spans="1:4" ht="15.75" x14ac:dyDescent="0.25">
      <c r="A34" s="1"/>
      <c r="B34" s="4"/>
      <c r="C34" s="24"/>
      <c r="D34" s="24"/>
    </row>
    <row r="35" spans="1:4" ht="15.75" x14ac:dyDescent="0.25">
      <c r="A35" s="1"/>
      <c r="B35" s="4" t="s">
        <v>50</v>
      </c>
    </row>
    <row r="36" spans="1:4" ht="15.75" x14ac:dyDescent="0.25">
      <c r="B36" s="4" t="s">
        <v>93</v>
      </c>
      <c r="C36" s="34" t="s">
        <v>51</v>
      </c>
      <c r="D36" s="34"/>
    </row>
  </sheetData>
  <mergeCells count="9">
    <mergeCell ref="C36:D36"/>
    <mergeCell ref="C33:D33"/>
    <mergeCell ref="C1:D1"/>
    <mergeCell ref="C2:D2"/>
    <mergeCell ref="A3:D3"/>
    <mergeCell ref="C4:D4"/>
    <mergeCell ref="A5:A6"/>
    <mergeCell ref="B5:B6"/>
    <mergeCell ref="C5:D5"/>
  </mergeCells>
  <pageMargins left="0.70866141732283472" right="0.51181102362204722" top="0.15748031496062992" bottom="0.15748031496062992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0"/>
  </sheetPr>
  <dimension ref="A1:D36"/>
  <sheetViews>
    <sheetView topLeftCell="A13" workbookViewId="0">
      <selection activeCell="B28" sqref="B28"/>
    </sheetView>
  </sheetViews>
  <sheetFormatPr defaultRowHeight="15" x14ac:dyDescent="0.25"/>
  <cols>
    <col min="2" max="2" width="48.5703125" customWidth="1"/>
    <col min="3" max="3" width="14.5703125" customWidth="1"/>
    <col min="4" max="4" width="16.85546875" customWidth="1"/>
  </cols>
  <sheetData>
    <row r="1" spans="1:4" ht="15.75" x14ac:dyDescent="0.25">
      <c r="B1" s="1"/>
      <c r="C1" s="34" t="s">
        <v>71</v>
      </c>
      <c r="D1" s="34"/>
    </row>
    <row r="2" spans="1:4" ht="39.75" customHeight="1" x14ac:dyDescent="0.25">
      <c r="A2" s="1"/>
      <c r="B2" s="1"/>
      <c r="C2" s="35" t="s">
        <v>0</v>
      </c>
      <c r="D2" s="35"/>
    </row>
    <row r="3" spans="1:4" ht="37.5" customHeight="1" x14ac:dyDescent="0.25">
      <c r="A3" s="35" t="s">
        <v>76</v>
      </c>
      <c r="B3" s="35"/>
      <c r="C3" s="35"/>
      <c r="D3" s="35"/>
    </row>
    <row r="4" spans="1:4" ht="32.25" customHeight="1" x14ac:dyDescent="0.25">
      <c r="A4" s="1"/>
      <c r="B4" s="1"/>
      <c r="C4" s="38"/>
      <c r="D4" s="38"/>
    </row>
    <row r="5" spans="1:4" ht="31.5" customHeight="1" x14ac:dyDescent="0.25">
      <c r="A5" s="37" t="s">
        <v>1</v>
      </c>
      <c r="B5" s="37" t="s">
        <v>2</v>
      </c>
      <c r="C5" s="42" t="s">
        <v>101</v>
      </c>
      <c r="D5" s="42"/>
    </row>
    <row r="6" spans="1:4" ht="15.75" x14ac:dyDescent="0.25">
      <c r="A6" s="37"/>
      <c r="B6" s="37"/>
      <c r="C6" s="23" t="s">
        <v>3</v>
      </c>
      <c r="D6" s="15" t="s">
        <v>4</v>
      </c>
    </row>
    <row r="7" spans="1:4" ht="15.75" x14ac:dyDescent="0.25">
      <c r="A7" s="8">
        <v>1</v>
      </c>
      <c r="B7" s="9" t="s">
        <v>5</v>
      </c>
      <c r="C7" s="12">
        <f>C8+C18+C14+C15</f>
        <v>9.6548480000000012</v>
      </c>
      <c r="D7" s="12">
        <f>D8+D14+D15+D18</f>
        <v>618.90051282051286</v>
      </c>
    </row>
    <row r="8" spans="1:4" ht="18.75" customHeight="1" x14ac:dyDescent="0.25">
      <c r="A8" s="8" t="s">
        <v>25</v>
      </c>
      <c r="B8" s="10" t="s">
        <v>6</v>
      </c>
      <c r="C8" s="12">
        <f>C9+C10+C11+C12+C13</f>
        <v>7.7506560000000002</v>
      </c>
      <c r="D8" s="12">
        <f>C8/D30*1000</f>
        <v>496.83692307692314</v>
      </c>
    </row>
    <row r="9" spans="1:4" ht="30" customHeight="1" x14ac:dyDescent="0.25">
      <c r="A9" s="23" t="s">
        <v>26</v>
      </c>
      <c r="B9" s="11" t="s">
        <v>7</v>
      </c>
      <c r="C9" s="13">
        <v>7.0206559999999998</v>
      </c>
      <c r="D9" s="13">
        <f>C9/D30*1000</f>
        <v>450.04205128205126</v>
      </c>
    </row>
    <row r="10" spans="1:4" ht="18" customHeight="1" x14ac:dyDescent="0.25">
      <c r="A10" s="15" t="s">
        <v>27</v>
      </c>
      <c r="B10" s="11" t="s">
        <v>52</v>
      </c>
      <c r="C10" s="15">
        <v>0.65</v>
      </c>
      <c r="D10" s="13">
        <f>C10/D30*1000</f>
        <v>41.666666666666671</v>
      </c>
    </row>
    <row r="11" spans="1:4" ht="18.75" customHeight="1" x14ac:dyDescent="0.25">
      <c r="A11" s="23" t="s">
        <v>28</v>
      </c>
      <c r="B11" s="11" t="s">
        <v>8</v>
      </c>
      <c r="C11" s="23"/>
      <c r="D11" s="13">
        <f>C11/D30*1000</f>
        <v>0</v>
      </c>
    </row>
    <row r="12" spans="1:4" ht="30" customHeight="1" x14ac:dyDescent="0.25">
      <c r="A12" s="15" t="s">
        <v>30</v>
      </c>
      <c r="B12" s="11" t="s">
        <v>10</v>
      </c>
      <c r="C12" s="15">
        <v>0.05</v>
      </c>
      <c r="D12" s="13">
        <f>C12/D30*1000</f>
        <v>3.2051282051282053</v>
      </c>
    </row>
    <row r="13" spans="1:4" ht="28.5" customHeight="1" x14ac:dyDescent="0.25">
      <c r="A13" s="15" t="s">
        <v>31</v>
      </c>
      <c r="B13" s="11" t="s">
        <v>11</v>
      </c>
      <c r="C13" s="15">
        <v>0.03</v>
      </c>
      <c r="D13" s="13">
        <f>C13/D30*1000</f>
        <v>1.9230769230769229</v>
      </c>
    </row>
    <row r="14" spans="1:4" ht="29.25" customHeight="1" x14ac:dyDescent="0.25">
      <c r="A14" s="8" t="s">
        <v>32</v>
      </c>
      <c r="B14" s="10" t="s">
        <v>17</v>
      </c>
      <c r="C14" s="12">
        <v>1.1341920000000001</v>
      </c>
      <c r="D14" s="12">
        <f>C14/D30*1000</f>
        <v>72.704615384615394</v>
      </c>
    </row>
    <row r="15" spans="1:4" ht="18" customHeight="1" x14ac:dyDescent="0.25">
      <c r="A15" s="8" t="s">
        <v>33</v>
      </c>
      <c r="B15" s="10" t="s">
        <v>12</v>
      </c>
      <c r="C15" s="8">
        <f>C16+C17</f>
        <v>0.57000000000000006</v>
      </c>
      <c r="D15" s="12">
        <f>C15/D30*1000</f>
        <v>36.53846153846154</v>
      </c>
    </row>
    <row r="16" spans="1:4" ht="17.25" customHeight="1" x14ac:dyDescent="0.25">
      <c r="A16" s="15" t="s">
        <v>34</v>
      </c>
      <c r="B16" s="11" t="s">
        <v>13</v>
      </c>
      <c r="C16" s="13">
        <v>0.3</v>
      </c>
      <c r="D16" s="13">
        <f>C16/D30*1000</f>
        <v>19.230769230769234</v>
      </c>
    </row>
    <row r="17" spans="1:4" ht="21" customHeight="1" x14ac:dyDescent="0.25">
      <c r="A17" s="15" t="s">
        <v>35</v>
      </c>
      <c r="B17" s="11" t="s">
        <v>14</v>
      </c>
      <c r="C17" s="15">
        <v>0.27</v>
      </c>
      <c r="D17" s="13">
        <f>C17/D30*1000</f>
        <v>17.30769230769231</v>
      </c>
    </row>
    <row r="18" spans="1:4" ht="16.5" customHeight="1" x14ac:dyDescent="0.25">
      <c r="A18" s="8" t="s">
        <v>36</v>
      </c>
      <c r="B18" s="10" t="s">
        <v>15</v>
      </c>
      <c r="C18" s="12">
        <f>C19+C20</f>
        <v>0.2</v>
      </c>
      <c r="D18" s="12">
        <f>D19+D20</f>
        <v>12.820512820512819</v>
      </c>
    </row>
    <row r="19" spans="1:4" ht="30.75" customHeight="1" x14ac:dyDescent="0.25">
      <c r="A19" s="15" t="s">
        <v>37</v>
      </c>
      <c r="B19" s="11" t="s">
        <v>18</v>
      </c>
      <c r="C19" s="15">
        <v>0.19</v>
      </c>
      <c r="D19" s="13">
        <f>C19/D30*1000</f>
        <v>12.179487179487179</v>
      </c>
    </row>
    <row r="20" spans="1:4" ht="16.5" customHeight="1" x14ac:dyDescent="0.25">
      <c r="A20" s="15" t="s">
        <v>38</v>
      </c>
      <c r="B20" s="11" t="s">
        <v>14</v>
      </c>
      <c r="C20" s="15">
        <v>0.01</v>
      </c>
      <c r="D20" s="13">
        <f>C20/D30*1000</f>
        <v>0.64102564102564108</v>
      </c>
    </row>
    <row r="21" spans="1:4" ht="21" customHeight="1" x14ac:dyDescent="0.25">
      <c r="A21" s="8" t="s">
        <v>39</v>
      </c>
      <c r="B21" s="10" t="s">
        <v>16</v>
      </c>
      <c r="C21" s="8">
        <f>C22+C23</f>
        <v>0.22</v>
      </c>
      <c r="D21" s="12">
        <f>C21/D30*1000</f>
        <v>14.102564102564102</v>
      </c>
    </row>
    <row r="22" spans="1:4" ht="30" customHeight="1" x14ac:dyDescent="0.25">
      <c r="A22" s="15" t="s">
        <v>40</v>
      </c>
      <c r="B22" s="11" t="s">
        <v>18</v>
      </c>
      <c r="C22" s="15">
        <v>0.19</v>
      </c>
      <c r="D22" s="13">
        <f>C22/D30*1000</f>
        <v>12.179487179487179</v>
      </c>
    </row>
    <row r="23" spans="1:4" ht="14.25" customHeight="1" x14ac:dyDescent="0.25">
      <c r="A23" s="15" t="s">
        <v>41</v>
      </c>
      <c r="B23" s="11" t="s">
        <v>14</v>
      </c>
      <c r="C23" s="15">
        <v>0.03</v>
      </c>
      <c r="D23" s="13">
        <f>C23/D30*1000</f>
        <v>1.9230769230769229</v>
      </c>
    </row>
    <row r="24" spans="1:4" ht="16.5" customHeight="1" x14ac:dyDescent="0.25">
      <c r="A24" s="8" t="s">
        <v>42</v>
      </c>
      <c r="B24" s="10" t="s">
        <v>19</v>
      </c>
      <c r="C24" s="12">
        <f>C7+C21</f>
        <v>9.8748480000000018</v>
      </c>
      <c r="D24" s="12">
        <f>D7+D21</f>
        <v>633.00307692307695</v>
      </c>
    </row>
    <row r="25" spans="1:4" ht="15" customHeight="1" x14ac:dyDescent="0.25">
      <c r="A25" s="8" t="s">
        <v>43</v>
      </c>
      <c r="B25" s="10" t="s">
        <v>102</v>
      </c>
      <c r="C25" s="12">
        <f>C26+C27</f>
        <v>0</v>
      </c>
      <c r="D25" s="12">
        <v>0</v>
      </c>
    </row>
    <row r="26" spans="1:4" ht="16.5" hidden="1" customHeight="1" x14ac:dyDescent="0.25">
      <c r="A26" s="15" t="s">
        <v>44</v>
      </c>
      <c r="B26" s="11" t="s">
        <v>20</v>
      </c>
      <c r="C26" s="13">
        <v>0</v>
      </c>
      <c r="D26" s="13">
        <v>0</v>
      </c>
    </row>
    <row r="27" spans="1:4" ht="20.25" hidden="1" customHeight="1" x14ac:dyDescent="0.25">
      <c r="A27" s="15" t="s">
        <v>45</v>
      </c>
      <c r="B27" s="11" t="s">
        <v>21</v>
      </c>
      <c r="C27" s="13">
        <v>0</v>
      </c>
      <c r="D27" s="13">
        <v>0</v>
      </c>
    </row>
    <row r="28" spans="1:4" ht="28.5" customHeight="1" x14ac:dyDescent="0.25">
      <c r="A28" s="8" t="s">
        <v>46</v>
      </c>
      <c r="B28" s="10" t="s">
        <v>58</v>
      </c>
      <c r="C28" s="12">
        <f>C24+C25</f>
        <v>9.8748480000000018</v>
      </c>
      <c r="D28" s="12">
        <v>633</v>
      </c>
    </row>
    <row r="29" spans="1:4" ht="18" customHeight="1" x14ac:dyDescent="0.25">
      <c r="A29" s="8" t="s">
        <v>47</v>
      </c>
      <c r="B29" s="10" t="s">
        <v>94</v>
      </c>
      <c r="C29" s="12"/>
      <c r="D29" s="12">
        <v>633</v>
      </c>
    </row>
    <row r="30" spans="1:4" ht="29.25" customHeight="1" x14ac:dyDescent="0.25">
      <c r="A30" s="8" t="s">
        <v>49</v>
      </c>
      <c r="B30" s="10" t="s">
        <v>24</v>
      </c>
      <c r="C30" s="8"/>
      <c r="D30" s="8">
        <v>15.6</v>
      </c>
    </row>
    <row r="31" spans="1:4" ht="15.75" x14ac:dyDescent="0.25">
      <c r="A31" s="1"/>
      <c r="B31" s="4"/>
      <c r="C31" s="14"/>
      <c r="D31" s="14"/>
    </row>
    <row r="32" spans="1:4" ht="15.75" x14ac:dyDescent="0.25">
      <c r="A32" s="1"/>
      <c r="B32" s="4"/>
      <c r="C32" s="14"/>
      <c r="D32" s="14"/>
    </row>
    <row r="33" spans="1:4" ht="15.75" x14ac:dyDescent="0.25">
      <c r="A33" s="1"/>
      <c r="B33" s="25" t="s">
        <v>91</v>
      </c>
      <c r="C33" s="34" t="s">
        <v>92</v>
      </c>
      <c r="D33" s="36"/>
    </row>
    <row r="34" spans="1:4" ht="15.75" x14ac:dyDescent="0.25">
      <c r="A34" s="1"/>
      <c r="B34" s="4"/>
      <c r="C34" s="24"/>
      <c r="D34" s="24"/>
    </row>
    <row r="35" spans="1:4" ht="15.75" x14ac:dyDescent="0.25">
      <c r="A35" s="1"/>
      <c r="B35" s="4" t="s">
        <v>50</v>
      </c>
    </row>
    <row r="36" spans="1:4" ht="15.75" x14ac:dyDescent="0.25">
      <c r="B36" s="4" t="s">
        <v>93</v>
      </c>
      <c r="C36" s="34" t="s">
        <v>51</v>
      </c>
      <c r="D36" s="34"/>
    </row>
  </sheetData>
  <mergeCells count="9">
    <mergeCell ref="C36:D36"/>
    <mergeCell ref="C33:D33"/>
    <mergeCell ref="C1:D1"/>
    <mergeCell ref="C2:D2"/>
    <mergeCell ref="A3:D3"/>
    <mergeCell ref="C4:D4"/>
    <mergeCell ref="A5:A6"/>
    <mergeCell ref="B5:B6"/>
    <mergeCell ref="C5:D5"/>
  </mergeCells>
  <pageMargins left="0.70866141732283472" right="0.51181102362204722" top="0.35433070866141736" bottom="0.35433070866141736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0"/>
  </sheetPr>
  <dimension ref="A1:D36"/>
  <sheetViews>
    <sheetView topLeftCell="A7" workbookViewId="0">
      <selection activeCell="B28" sqref="B28"/>
    </sheetView>
  </sheetViews>
  <sheetFormatPr defaultRowHeight="15" x14ac:dyDescent="0.25"/>
  <cols>
    <col min="2" max="2" width="48.5703125" customWidth="1"/>
    <col min="3" max="3" width="16.140625" customWidth="1"/>
    <col min="4" max="4" width="15.85546875" customWidth="1"/>
  </cols>
  <sheetData>
    <row r="1" spans="1:4" ht="15.75" x14ac:dyDescent="0.25">
      <c r="B1" s="1"/>
      <c r="C1" s="34" t="s">
        <v>67</v>
      </c>
      <c r="D1" s="34"/>
    </row>
    <row r="2" spans="1:4" ht="47.25" customHeight="1" x14ac:dyDescent="0.25">
      <c r="A2" s="1"/>
      <c r="B2" s="1"/>
      <c r="C2" s="35" t="s">
        <v>0</v>
      </c>
      <c r="D2" s="35"/>
    </row>
    <row r="3" spans="1:4" ht="31.5" customHeight="1" x14ac:dyDescent="0.25">
      <c r="A3" s="35" t="s">
        <v>75</v>
      </c>
      <c r="B3" s="35"/>
      <c r="C3" s="35"/>
      <c r="D3" s="35"/>
    </row>
    <row r="4" spans="1:4" ht="15.75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99</v>
      </c>
      <c r="D5" s="37"/>
    </row>
    <row r="6" spans="1:4" ht="15.75" x14ac:dyDescent="0.25">
      <c r="A6" s="37"/>
      <c r="B6" s="37"/>
      <c r="C6" s="23" t="s">
        <v>3</v>
      </c>
      <c r="D6" s="21" t="s">
        <v>4</v>
      </c>
    </row>
    <row r="7" spans="1:4" ht="15.75" x14ac:dyDescent="0.25">
      <c r="A7" s="8">
        <v>1</v>
      </c>
      <c r="B7" s="9" t="s">
        <v>5</v>
      </c>
      <c r="C7" s="8">
        <f>C8+C18+C14+C15</f>
        <v>3742.3699999999994</v>
      </c>
      <c r="D7" s="12">
        <f>D8+D14+D15+D18</f>
        <v>1493.364461292897</v>
      </c>
    </row>
    <row r="8" spans="1:4" ht="19.5" customHeight="1" x14ac:dyDescent="0.25">
      <c r="A8" s="8" t="s">
        <v>25</v>
      </c>
      <c r="B8" s="10" t="s">
        <v>6</v>
      </c>
      <c r="C8" s="12">
        <f>C9+C10+C11+C12+C13</f>
        <v>3434.6399999999994</v>
      </c>
      <c r="D8" s="12">
        <f>C8/D30*1000</f>
        <v>1370.5666400638465</v>
      </c>
    </row>
    <row r="9" spans="1:4" ht="30.75" customHeight="1" x14ac:dyDescent="0.25">
      <c r="A9" s="23" t="s">
        <v>26</v>
      </c>
      <c r="B9" s="11" t="s">
        <v>7</v>
      </c>
      <c r="C9" s="23">
        <v>3030.93</v>
      </c>
      <c r="D9" s="13">
        <f>C9/D30*1000</f>
        <v>1209.4692737430166</v>
      </c>
    </row>
    <row r="10" spans="1:4" ht="19.5" customHeight="1" x14ac:dyDescent="0.25">
      <c r="A10" s="21" t="s">
        <v>27</v>
      </c>
      <c r="B10" s="11" t="s">
        <v>52</v>
      </c>
      <c r="C10" s="21">
        <v>104.29</v>
      </c>
      <c r="D10" s="13">
        <f>C10/D30*1000</f>
        <v>41.616121308858744</v>
      </c>
    </row>
    <row r="11" spans="1:4" ht="17.25" customHeight="1" x14ac:dyDescent="0.25">
      <c r="A11" s="23" t="s">
        <v>28</v>
      </c>
      <c r="B11" s="11" t="s">
        <v>8</v>
      </c>
      <c r="C11" s="23">
        <v>287.68</v>
      </c>
      <c r="D11" s="13">
        <f>C11/D30*1000</f>
        <v>114.79648842777334</v>
      </c>
    </row>
    <row r="12" spans="1:4" ht="28.5" customHeight="1" x14ac:dyDescent="0.25">
      <c r="A12" s="21" t="s">
        <v>30</v>
      </c>
      <c r="B12" s="11" t="s">
        <v>10</v>
      </c>
      <c r="C12" s="21">
        <v>8.75</v>
      </c>
      <c r="D12" s="13">
        <f>C12/D30*1000</f>
        <v>3.4916201117318435</v>
      </c>
    </row>
    <row r="13" spans="1:4" ht="29.25" customHeight="1" x14ac:dyDescent="0.25">
      <c r="A13" s="21" t="s">
        <v>31</v>
      </c>
      <c r="B13" s="11" t="s">
        <v>11</v>
      </c>
      <c r="C13" s="21">
        <v>2.99</v>
      </c>
      <c r="D13" s="13">
        <f>C13/D30*1000</f>
        <v>1.1931364724660816</v>
      </c>
    </row>
    <row r="14" spans="1:4" ht="29.25" customHeight="1" x14ac:dyDescent="0.25">
      <c r="A14" s="8" t="s">
        <v>32</v>
      </c>
      <c r="B14" s="10" t="s">
        <v>17</v>
      </c>
      <c r="C14" s="8">
        <v>198.95</v>
      </c>
      <c r="D14" s="28">
        <v>79.39</v>
      </c>
    </row>
    <row r="15" spans="1:4" ht="18" customHeight="1" x14ac:dyDescent="0.25">
      <c r="A15" s="8" t="s">
        <v>33</v>
      </c>
      <c r="B15" s="10" t="s">
        <v>12</v>
      </c>
      <c r="C15" s="8">
        <f>C16+C17</f>
        <v>91.61</v>
      </c>
      <c r="D15" s="12">
        <f>C15/D30*1000</f>
        <v>36.556264964086189</v>
      </c>
    </row>
    <row r="16" spans="1:4" ht="21.75" customHeight="1" x14ac:dyDescent="0.25">
      <c r="A16" s="21" t="s">
        <v>34</v>
      </c>
      <c r="B16" s="11" t="s">
        <v>13</v>
      </c>
      <c r="C16" s="21">
        <v>47.66</v>
      </c>
      <c r="D16" s="13">
        <f>C16/D30*1000</f>
        <v>19.018355945730246</v>
      </c>
    </row>
    <row r="17" spans="1:4" ht="18.75" customHeight="1" x14ac:dyDescent="0.25">
      <c r="A17" s="21" t="s">
        <v>35</v>
      </c>
      <c r="B17" s="11" t="s">
        <v>14</v>
      </c>
      <c r="C17" s="21">
        <v>43.95</v>
      </c>
      <c r="D17" s="13">
        <f>C17/D30*1000</f>
        <v>17.537909018355947</v>
      </c>
    </row>
    <row r="18" spans="1:4" ht="21.75" customHeight="1" x14ac:dyDescent="0.25">
      <c r="A18" s="8" t="s">
        <v>36</v>
      </c>
      <c r="B18" s="10" t="s">
        <v>15</v>
      </c>
      <c r="C18" s="8">
        <f>C19+C20</f>
        <v>17.169999999999998</v>
      </c>
      <c r="D18" s="12">
        <f>C18/D30*1000</f>
        <v>6.8515562649640858</v>
      </c>
    </row>
    <row r="19" spans="1:4" ht="27.75" customHeight="1" x14ac:dyDescent="0.25">
      <c r="A19" s="21" t="s">
        <v>37</v>
      </c>
      <c r="B19" s="11" t="s">
        <v>18</v>
      </c>
      <c r="C19" s="21">
        <v>16.11</v>
      </c>
      <c r="D19" s="13">
        <f>C19/D30*1000</f>
        <v>6.4285714285714288</v>
      </c>
    </row>
    <row r="20" spans="1:4" ht="15.75" customHeight="1" x14ac:dyDescent="0.25">
      <c r="A20" s="21" t="s">
        <v>38</v>
      </c>
      <c r="B20" s="11" t="s">
        <v>14</v>
      </c>
      <c r="C20" s="21">
        <v>1.06</v>
      </c>
      <c r="D20" s="13">
        <f>C20/D30*1000</f>
        <v>0.42298483639265766</v>
      </c>
    </row>
    <row r="21" spans="1:4" ht="15.75" customHeight="1" x14ac:dyDescent="0.25">
      <c r="A21" s="8" t="s">
        <v>39</v>
      </c>
      <c r="B21" s="10" t="s">
        <v>16</v>
      </c>
      <c r="C21" s="8">
        <f>C22+C23</f>
        <v>37.370000000000005</v>
      </c>
      <c r="D21" s="12">
        <f>C21/D30*1000</f>
        <v>14.912210694333602</v>
      </c>
    </row>
    <row r="22" spans="1:4" ht="27" customHeight="1" x14ac:dyDescent="0.25">
      <c r="A22" s="21" t="s">
        <v>40</v>
      </c>
      <c r="B22" s="11" t="s">
        <v>18</v>
      </c>
      <c r="C22" s="21">
        <v>32.39</v>
      </c>
      <c r="D22" s="13">
        <f>C22/D30*1000</f>
        <v>12.924980047885075</v>
      </c>
    </row>
    <row r="23" spans="1:4" ht="16.5" customHeight="1" x14ac:dyDescent="0.25">
      <c r="A23" s="21" t="s">
        <v>41</v>
      </c>
      <c r="B23" s="11" t="s">
        <v>14</v>
      </c>
      <c r="C23" s="21">
        <v>4.9800000000000004</v>
      </c>
      <c r="D23" s="13">
        <f>C23/D30*1000</f>
        <v>1.9872306464485237</v>
      </c>
    </row>
    <row r="24" spans="1:4" ht="17.25" customHeight="1" x14ac:dyDescent="0.25">
      <c r="A24" s="8" t="s">
        <v>42</v>
      </c>
      <c r="B24" s="10" t="s">
        <v>19</v>
      </c>
      <c r="C24" s="8">
        <f>C7+C21</f>
        <v>3779.7399999999993</v>
      </c>
      <c r="D24" s="12">
        <f>C24/D30*1000</f>
        <v>1508.2761372705504</v>
      </c>
    </row>
    <row r="25" spans="1:4" ht="16.5" customHeight="1" x14ac:dyDescent="0.25">
      <c r="A25" s="8" t="s">
        <v>43</v>
      </c>
      <c r="B25" s="10" t="s">
        <v>102</v>
      </c>
      <c r="C25" s="12">
        <f>C26+C27</f>
        <v>0</v>
      </c>
      <c r="D25" s="12">
        <v>0</v>
      </c>
    </row>
    <row r="26" spans="1:4" ht="18" hidden="1" customHeight="1" x14ac:dyDescent="0.25">
      <c r="A26" s="21" t="s">
        <v>44</v>
      </c>
      <c r="B26" s="11" t="s">
        <v>20</v>
      </c>
      <c r="C26" s="13">
        <v>0</v>
      </c>
      <c r="D26" s="13">
        <v>0</v>
      </c>
    </row>
    <row r="27" spans="1:4" ht="19.5" hidden="1" customHeight="1" x14ac:dyDescent="0.25">
      <c r="A27" s="21" t="s">
        <v>45</v>
      </c>
      <c r="B27" s="11" t="s">
        <v>21</v>
      </c>
      <c r="C27" s="13">
        <v>0</v>
      </c>
      <c r="D27" s="13">
        <v>0</v>
      </c>
    </row>
    <row r="28" spans="1:4" ht="29.25" customHeight="1" x14ac:dyDescent="0.25">
      <c r="A28" s="8" t="s">
        <v>46</v>
      </c>
      <c r="B28" s="10" t="s">
        <v>58</v>
      </c>
      <c r="C28" s="8">
        <f>C24+C25</f>
        <v>3779.7399999999993</v>
      </c>
      <c r="D28" s="12">
        <f>C28/D30*1000</f>
        <v>1508.2761372705504</v>
      </c>
    </row>
    <row r="29" spans="1:4" ht="23.25" customHeight="1" x14ac:dyDescent="0.25">
      <c r="A29" s="8" t="s">
        <v>47</v>
      </c>
      <c r="B29" s="10" t="s">
        <v>94</v>
      </c>
      <c r="C29" s="12"/>
      <c r="D29" s="12">
        <f>D28</f>
        <v>1508.2761372705504</v>
      </c>
    </row>
    <row r="30" spans="1:4" ht="28.5" customHeight="1" x14ac:dyDescent="0.25">
      <c r="A30" s="8" t="s">
        <v>49</v>
      </c>
      <c r="B30" s="10" t="s">
        <v>24</v>
      </c>
      <c r="C30" s="8"/>
      <c r="D30" s="8">
        <v>2506</v>
      </c>
    </row>
    <row r="31" spans="1:4" ht="15.75" x14ac:dyDescent="0.25">
      <c r="A31" s="1"/>
      <c r="B31" s="4"/>
      <c r="C31" s="20"/>
      <c r="D31" s="20"/>
    </row>
    <row r="32" spans="1:4" ht="15.75" x14ac:dyDescent="0.25">
      <c r="A32" s="1"/>
      <c r="B32" s="4"/>
      <c r="C32" s="20"/>
      <c r="D32" s="20"/>
    </row>
    <row r="33" spans="1:4" ht="15.75" x14ac:dyDescent="0.25">
      <c r="A33" s="1"/>
      <c r="B33" s="25" t="s">
        <v>91</v>
      </c>
      <c r="C33" s="34" t="s">
        <v>92</v>
      </c>
      <c r="D33" s="36"/>
    </row>
    <row r="34" spans="1:4" ht="15.75" x14ac:dyDescent="0.25">
      <c r="A34" s="1"/>
      <c r="B34" s="4"/>
      <c r="C34" s="24"/>
      <c r="D34" s="24"/>
    </row>
    <row r="35" spans="1:4" ht="15.75" x14ac:dyDescent="0.25">
      <c r="A35" s="1"/>
      <c r="B35" s="4" t="s">
        <v>50</v>
      </c>
    </row>
    <row r="36" spans="1:4" ht="15.75" x14ac:dyDescent="0.25">
      <c r="B36" s="4" t="s">
        <v>93</v>
      </c>
      <c r="C36" s="34" t="s">
        <v>51</v>
      </c>
      <c r="D36" s="34"/>
    </row>
  </sheetData>
  <mergeCells count="9">
    <mergeCell ref="C36:D36"/>
    <mergeCell ref="C33:D33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40"/>
  <sheetViews>
    <sheetView topLeftCell="A19" workbookViewId="0">
      <selection activeCell="B29" sqref="B29"/>
    </sheetView>
  </sheetViews>
  <sheetFormatPr defaultRowHeight="15" x14ac:dyDescent="0.25"/>
  <cols>
    <col min="2" max="2" width="48.140625" customWidth="1"/>
    <col min="3" max="3" width="16.42578125" customWidth="1"/>
    <col min="4" max="4" width="18.140625" customWidth="1"/>
  </cols>
  <sheetData>
    <row r="1" spans="1:4" ht="15.75" x14ac:dyDescent="0.25">
      <c r="A1" s="1"/>
      <c r="B1" s="1"/>
      <c r="C1" s="34" t="s">
        <v>64</v>
      </c>
      <c r="D1" s="34"/>
    </row>
    <row r="2" spans="1:4" ht="31.5" customHeight="1" x14ac:dyDescent="0.25">
      <c r="A2" s="1"/>
      <c r="B2" s="1"/>
      <c r="C2" s="35" t="s">
        <v>0</v>
      </c>
      <c r="D2" s="35"/>
    </row>
    <row r="3" spans="1:4" ht="42" customHeight="1" x14ac:dyDescent="0.25">
      <c r="A3" s="35" t="s">
        <v>89</v>
      </c>
      <c r="B3" s="35"/>
      <c r="C3" s="35"/>
      <c r="D3" s="35"/>
    </row>
    <row r="4" spans="1:4" ht="6.75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98</v>
      </c>
      <c r="D5" s="37"/>
    </row>
    <row r="6" spans="1:4" ht="15.75" x14ac:dyDescent="0.25">
      <c r="A6" s="37"/>
      <c r="B6" s="37"/>
      <c r="C6" s="23" t="s">
        <v>3</v>
      </c>
      <c r="D6" s="7" t="s">
        <v>4</v>
      </c>
    </row>
    <row r="7" spans="1:4" ht="19.5" customHeight="1" x14ac:dyDescent="0.25">
      <c r="A7" s="8">
        <v>1</v>
      </c>
      <c r="B7" s="9" t="s">
        <v>5</v>
      </c>
      <c r="C7" s="8">
        <f>C8+C19+C15+C16</f>
        <v>26268.980000000003</v>
      </c>
      <c r="D7" s="28">
        <f>C7/D32*1000</f>
        <v>1379.52841088121</v>
      </c>
    </row>
    <row r="8" spans="1:4" ht="15.75" customHeight="1" x14ac:dyDescent="0.25">
      <c r="A8" s="8" t="s">
        <v>25</v>
      </c>
      <c r="B8" s="10" t="s">
        <v>6</v>
      </c>
      <c r="C8" s="8">
        <f>C9+C10+C11+C13+C14</f>
        <v>24917.040000000001</v>
      </c>
      <c r="D8" s="28">
        <v>1308.52</v>
      </c>
    </row>
    <row r="9" spans="1:4" ht="28.5" customHeight="1" x14ac:dyDescent="0.25">
      <c r="A9" s="23" t="s">
        <v>26</v>
      </c>
      <c r="B9" s="11" t="s">
        <v>7</v>
      </c>
      <c r="C9" s="23">
        <v>23056.44</v>
      </c>
      <c r="D9" s="29">
        <f>C9/D32*1000</f>
        <v>1210.820291986136</v>
      </c>
    </row>
    <row r="10" spans="1:4" ht="17.25" customHeight="1" x14ac:dyDescent="0.25">
      <c r="A10" s="23" t="s">
        <v>27</v>
      </c>
      <c r="B10" s="11" t="s">
        <v>52</v>
      </c>
      <c r="C10" s="23">
        <v>706.15</v>
      </c>
      <c r="D10" s="29">
        <f>C10/D32*1000</f>
        <v>37.08381472534397</v>
      </c>
    </row>
    <row r="11" spans="1:4" ht="19.5" customHeight="1" x14ac:dyDescent="0.25">
      <c r="A11" s="23" t="s">
        <v>28</v>
      </c>
      <c r="B11" s="11" t="s">
        <v>8</v>
      </c>
      <c r="C11" s="23">
        <v>1105.24</v>
      </c>
      <c r="D11" s="29">
        <f>C11/D32*1000</f>
        <v>58.042222455624412</v>
      </c>
    </row>
    <row r="12" spans="1:4" ht="29.25" customHeight="1" x14ac:dyDescent="0.25">
      <c r="A12" s="7" t="s">
        <v>29</v>
      </c>
      <c r="B12" s="11" t="s">
        <v>9</v>
      </c>
      <c r="C12" s="7">
        <v>1018.62</v>
      </c>
      <c r="D12" s="29">
        <f>C12/D32*1000</f>
        <v>53.493330532507095</v>
      </c>
    </row>
    <row r="13" spans="1:4" ht="30" customHeight="1" x14ac:dyDescent="0.25">
      <c r="A13" s="7" t="s">
        <v>30</v>
      </c>
      <c r="B13" s="11" t="s">
        <v>10</v>
      </c>
      <c r="C13" s="7">
        <v>28.59</v>
      </c>
      <c r="D13" s="29">
        <f>C13/D32*1000</f>
        <v>1.5014179182858942</v>
      </c>
    </row>
    <row r="14" spans="1:4" ht="30.75" customHeight="1" x14ac:dyDescent="0.25">
      <c r="A14" s="7" t="s">
        <v>31</v>
      </c>
      <c r="B14" s="11" t="s">
        <v>11</v>
      </c>
      <c r="C14" s="7">
        <v>20.62</v>
      </c>
      <c r="D14" s="29">
        <f>C14/D32*1000</f>
        <v>1.0828694464867137</v>
      </c>
    </row>
    <row r="15" spans="1:4" ht="29.25" customHeight="1" x14ac:dyDescent="0.25">
      <c r="A15" s="8" t="s">
        <v>32</v>
      </c>
      <c r="B15" s="10" t="s">
        <v>17</v>
      </c>
      <c r="C15" s="8">
        <v>886.11</v>
      </c>
      <c r="D15" s="28">
        <v>46.54</v>
      </c>
    </row>
    <row r="16" spans="1:4" ht="17.25" customHeight="1" x14ac:dyDescent="0.25">
      <c r="A16" s="8" t="s">
        <v>33</v>
      </c>
      <c r="B16" s="10" t="s">
        <v>12</v>
      </c>
      <c r="C16" s="8">
        <f>C17+C18</f>
        <v>341.75</v>
      </c>
      <c r="D16" s="28">
        <f>C16/D32*1000</f>
        <v>17.94716941497742</v>
      </c>
    </row>
    <row r="17" spans="1:4" ht="23.25" customHeight="1" x14ac:dyDescent="0.25">
      <c r="A17" s="7" t="s">
        <v>34</v>
      </c>
      <c r="B17" s="11" t="s">
        <v>13</v>
      </c>
      <c r="C17" s="7">
        <v>228.68</v>
      </c>
      <c r="D17" s="29">
        <f>C17/D32*1000</f>
        <v>12.009242726604349</v>
      </c>
    </row>
    <row r="18" spans="1:4" ht="18.75" customHeight="1" x14ac:dyDescent="0.25">
      <c r="A18" s="7" t="s">
        <v>35</v>
      </c>
      <c r="B18" s="11" t="s">
        <v>14</v>
      </c>
      <c r="C18" s="7">
        <v>113.07</v>
      </c>
      <c r="D18" s="29">
        <f>C18/D32*1000</f>
        <v>5.9379266883730697</v>
      </c>
    </row>
    <row r="19" spans="1:4" ht="17.25" customHeight="1" x14ac:dyDescent="0.25">
      <c r="A19" s="8" t="s">
        <v>36</v>
      </c>
      <c r="B19" s="10" t="s">
        <v>15</v>
      </c>
      <c r="C19" s="8">
        <f>C20+C21</f>
        <v>124.08</v>
      </c>
      <c r="D19" s="28">
        <f>C19/D32*1000</f>
        <v>6.5161222560655396</v>
      </c>
    </row>
    <row r="20" spans="1:4" ht="30.75" customHeight="1" x14ac:dyDescent="0.25">
      <c r="A20" s="7" t="s">
        <v>37</v>
      </c>
      <c r="B20" s="11" t="s">
        <v>18</v>
      </c>
      <c r="C20" s="7">
        <v>116.38</v>
      </c>
      <c r="D20" s="29">
        <v>6.12</v>
      </c>
    </row>
    <row r="21" spans="1:4" ht="18.75" customHeight="1" x14ac:dyDescent="0.25">
      <c r="A21" s="7" t="s">
        <v>38</v>
      </c>
      <c r="B21" s="11" t="s">
        <v>14</v>
      </c>
      <c r="C21" s="7">
        <v>7.7</v>
      </c>
      <c r="D21" s="29">
        <f>C21/D32*1000</f>
        <v>0.40436928894023738</v>
      </c>
    </row>
    <row r="22" spans="1:4" ht="14.25" customHeight="1" x14ac:dyDescent="0.25">
      <c r="A22" s="8" t="s">
        <v>39</v>
      </c>
      <c r="B22" s="10" t="s">
        <v>16</v>
      </c>
      <c r="C22" s="8">
        <f>C23+C24</f>
        <v>268.53999999999996</v>
      </c>
      <c r="D22" s="28">
        <f>C22/D32*1000</f>
        <v>14.102510240520953</v>
      </c>
    </row>
    <row r="23" spans="1:4" ht="28.5" customHeight="1" x14ac:dyDescent="0.25">
      <c r="A23" s="7" t="s">
        <v>40</v>
      </c>
      <c r="B23" s="11" t="s">
        <v>18</v>
      </c>
      <c r="C23" s="7">
        <v>232.73</v>
      </c>
      <c r="D23" s="29">
        <f>C23/D32*1000</f>
        <v>12.221930469488498</v>
      </c>
    </row>
    <row r="24" spans="1:4" ht="20.25" customHeight="1" x14ac:dyDescent="0.25">
      <c r="A24" s="7" t="s">
        <v>41</v>
      </c>
      <c r="B24" s="11" t="s">
        <v>14</v>
      </c>
      <c r="C24" s="7">
        <v>35.81</v>
      </c>
      <c r="D24" s="29">
        <f>C24/D32*1000</f>
        <v>1.8805797710324548</v>
      </c>
    </row>
    <row r="25" spans="1:4" ht="19.5" customHeight="1" x14ac:dyDescent="0.25">
      <c r="A25" s="8" t="s">
        <v>42</v>
      </c>
      <c r="B25" s="10" t="s">
        <v>19</v>
      </c>
      <c r="C25" s="8">
        <f>C7+C22</f>
        <v>26537.520000000004</v>
      </c>
      <c r="D25" s="28">
        <f>C25/D32*1000</f>
        <v>1393.630921121731</v>
      </c>
    </row>
    <row r="26" spans="1:4" ht="16.5" customHeight="1" x14ac:dyDescent="0.25">
      <c r="A26" s="8" t="s">
        <v>43</v>
      </c>
      <c r="B26" s="10" t="s">
        <v>102</v>
      </c>
      <c r="C26" s="12">
        <f>C27+C28</f>
        <v>0</v>
      </c>
      <c r="D26" s="12">
        <v>0</v>
      </c>
    </row>
    <row r="27" spans="1:4" ht="18" hidden="1" customHeight="1" x14ac:dyDescent="0.25">
      <c r="A27" s="7" t="s">
        <v>44</v>
      </c>
      <c r="B27" s="11" t="s">
        <v>20</v>
      </c>
      <c r="C27" s="13">
        <v>0</v>
      </c>
      <c r="D27" s="13">
        <v>0</v>
      </c>
    </row>
    <row r="28" spans="1:4" ht="17.25" hidden="1" customHeight="1" x14ac:dyDescent="0.25">
      <c r="A28" s="7" t="s">
        <v>45</v>
      </c>
      <c r="B28" s="11" t="s">
        <v>21</v>
      </c>
      <c r="C28" s="13">
        <v>0</v>
      </c>
      <c r="D28" s="13">
        <v>0</v>
      </c>
    </row>
    <row r="29" spans="1:4" ht="33" customHeight="1" x14ac:dyDescent="0.25">
      <c r="A29" s="8" t="s">
        <v>46</v>
      </c>
      <c r="B29" s="10" t="s">
        <v>22</v>
      </c>
      <c r="C29" s="8">
        <f>C25+C26</f>
        <v>26537.520000000004</v>
      </c>
      <c r="D29" s="12">
        <f>C29/D32*1000</f>
        <v>1393.630921121731</v>
      </c>
    </row>
    <row r="30" spans="1:4" ht="27.75" customHeight="1" x14ac:dyDescent="0.25">
      <c r="A30" s="8" t="s">
        <v>47</v>
      </c>
      <c r="B30" s="10" t="s">
        <v>95</v>
      </c>
      <c r="C30" s="12"/>
      <c r="D30" s="12">
        <f>D29</f>
        <v>1393.630921121731</v>
      </c>
    </row>
    <row r="31" spans="1:4" ht="17.25" customHeight="1" x14ac:dyDescent="0.25">
      <c r="A31" s="7" t="s">
        <v>48</v>
      </c>
      <c r="B31" s="11" t="s">
        <v>23</v>
      </c>
      <c r="C31" s="7"/>
      <c r="D31" s="13">
        <f>(C9+C12)/C29*100</f>
        <v>90.720836008790556</v>
      </c>
    </row>
    <row r="32" spans="1:4" ht="31.5" customHeight="1" x14ac:dyDescent="0.25">
      <c r="A32" s="8" t="s">
        <v>49</v>
      </c>
      <c r="B32" s="10" t="s">
        <v>24</v>
      </c>
      <c r="C32" s="8"/>
      <c r="D32" s="8">
        <v>19042</v>
      </c>
    </row>
    <row r="33" spans="1:4" ht="4.5" customHeight="1" x14ac:dyDescent="0.25">
      <c r="A33" s="1"/>
      <c r="B33" s="4"/>
      <c r="C33" s="2"/>
      <c r="D33" s="2"/>
    </row>
    <row r="34" spans="1:4" ht="15.75" x14ac:dyDescent="0.25">
      <c r="A34" s="1"/>
      <c r="B34" s="4"/>
      <c r="C34" s="2"/>
      <c r="D34" s="2"/>
    </row>
    <row r="35" spans="1:4" ht="15.75" x14ac:dyDescent="0.25">
      <c r="A35" s="1"/>
      <c r="B35" s="25" t="s">
        <v>91</v>
      </c>
      <c r="C35" s="34" t="s">
        <v>92</v>
      </c>
      <c r="D35" s="36"/>
    </row>
    <row r="36" spans="1:4" ht="15.75" x14ac:dyDescent="0.25">
      <c r="A36" s="1"/>
      <c r="B36" s="4"/>
      <c r="C36" s="24"/>
      <c r="D36" s="24"/>
    </row>
    <row r="37" spans="1:4" ht="15.75" customHeight="1" x14ac:dyDescent="0.25">
      <c r="A37" s="1"/>
      <c r="B37" s="4" t="s">
        <v>50</v>
      </c>
    </row>
    <row r="38" spans="1:4" ht="15.75" x14ac:dyDescent="0.25">
      <c r="A38" s="1"/>
      <c r="B38" s="4" t="s">
        <v>93</v>
      </c>
      <c r="C38" s="34" t="s">
        <v>51</v>
      </c>
      <c r="D38" s="34"/>
    </row>
    <row r="39" spans="1:4" ht="15.75" x14ac:dyDescent="0.25">
      <c r="A39" s="1"/>
      <c r="B39" s="4"/>
      <c r="C39" s="2"/>
      <c r="D39" s="2"/>
    </row>
    <row r="40" spans="1:4" ht="15.75" x14ac:dyDescent="0.25">
      <c r="A40" s="1"/>
      <c r="B40" s="4"/>
      <c r="C40" s="2"/>
      <c r="D40" s="2"/>
    </row>
  </sheetData>
  <mergeCells count="9">
    <mergeCell ref="C38:D38"/>
    <mergeCell ref="C35:D35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38"/>
  <sheetViews>
    <sheetView topLeftCell="A19" workbookViewId="0">
      <selection activeCell="B29" sqref="B29"/>
    </sheetView>
  </sheetViews>
  <sheetFormatPr defaultRowHeight="15" x14ac:dyDescent="0.25"/>
  <cols>
    <col min="2" max="2" width="42" customWidth="1"/>
    <col min="3" max="3" width="19.28515625" customWidth="1"/>
    <col min="4" max="4" width="18.5703125" customWidth="1"/>
  </cols>
  <sheetData>
    <row r="1" spans="1:4" ht="15.75" x14ac:dyDescent="0.25">
      <c r="B1" s="1"/>
      <c r="C1" s="34" t="s">
        <v>68</v>
      </c>
      <c r="D1" s="34"/>
    </row>
    <row r="2" spans="1:4" ht="15.75" x14ac:dyDescent="0.25">
      <c r="A2" s="1"/>
      <c r="B2" s="1"/>
      <c r="C2" s="35" t="s">
        <v>0</v>
      </c>
      <c r="D2" s="35"/>
    </row>
    <row r="3" spans="1:4" ht="40.5" customHeight="1" x14ac:dyDescent="0.25">
      <c r="A3" s="35" t="s">
        <v>88</v>
      </c>
      <c r="B3" s="35"/>
      <c r="C3" s="35"/>
      <c r="D3" s="35"/>
    </row>
    <row r="4" spans="1:4" ht="6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99</v>
      </c>
      <c r="D5" s="37"/>
    </row>
    <row r="6" spans="1:4" ht="15.75" x14ac:dyDescent="0.25">
      <c r="A6" s="37"/>
      <c r="B6" s="37"/>
      <c r="C6" s="23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C8+C19+C15+C16</f>
        <v>3595.95</v>
      </c>
      <c r="D7" s="28">
        <f>C7/D32*1000</f>
        <v>1434.9361532322425</v>
      </c>
    </row>
    <row r="8" spans="1:4" ht="21.75" customHeight="1" x14ac:dyDescent="0.25">
      <c r="A8" s="8" t="s">
        <v>25</v>
      </c>
      <c r="B8" s="10" t="s">
        <v>6</v>
      </c>
      <c r="C8" s="8">
        <f>C9+C10+C11+C13+C14</f>
        <v>3418.0099999999998</v>
      </c>
      <c r="D8" s="28">
        <f>C8/D32*1000</f>
        <v>1363.9305666400639</v>
      </c>
    </row>
    <row r="9" spans="1:4" ht="31.5" customHeight="1" x14ac:dyDescent="0.25">
      <c r="A9" s="23" t="s">
        <v>26</v>
      </c>
      <c r="B9" s="11" t="s">
        <v>7</v>
      </c>
      <c r="C9" s="23">
        <v>3030.93</v>
      </c>
      <c r="D9" s="29">
        <f>C9/D32*1000</f>
        <v>1209.4692737430166</v>
      </c>
    </row>
    <row r="10" spans="1:4" ht="20.25" customHeight="1" x14ac:dyDescent="0.25">
      <c r="A10" s="7" t="s">
        <v>27</v>
      </c>
      <c r="B10" s="11" t="s">
        <v>52</v>
      </c>
      <c r="C10" s="7">
        <v>92.93</v>
      </c>
      <c r="D10" s="29">
        <f>C10/D32*1000</f>
        <v>37.083000798084598</v>
      </c>
    </row>
    <row r="11" spans="1:4" ht="21.75" customHeight="1" x14ac:dyDescent="0.25">
      <c r="A11" s="23" t="s">
        <v>28</v>
      </c>
      <c r="B11" s="11" t="s">
        <v>8</v>
      </c>
      <c r="C11" s="23">
        <v>287.68</v>
      </c>
      <c r="D11" s="29">
        <f>C11/D32*1000</f>
        <v>114.79648842777334</v>
      </c>
    </row>
    <row r="12" spans="1:4" ht="30.75" customHeight="1" x14ac:dyDescent="0.25">
      <c r="A12" s="7" t="s">
        <v>29</v>
      </c>
      <c r="B12" s="11" t="s">
        <v>9</v>
      </c>
      <c r="C12" s="7">
        <v>271.27</v>
      </c>
      <c r="D12" s="29">
        <f>C12/D32*1000</f>
        <v>108.24820430965681</v>
      </c>
    </row>
    <row r="13" spans="1:4" ht="28.5" customHeight="1" x14ac:dyDescent="0.25">
      <c r="A13" s="7" t="s">
        <v>30</v>
      </c>
      <c r="B13" s="11" t="s">
        <v>10</v>
      </c>
      <c r="C13" s="7">
        <v>3.76</v>
      </c>
      <c r="D13" s="29">
        <f>C13/D32*1000</f>
        <v>1.5003990422984836</v>
      </c>
    </row>
    <row r="14" spans="1:4" ht="29.25" customHeight="1" x14ac:dyDescent="0.25">
      <c r="A14" s="7" t="s">
        <v>31</v>
      </c>
      <c r="B14" s="11" t="s">
        <v>11</v>
      </c>
      <c r="C14" s="7">
        <v>2.71</v>
      </c>
      <c r="D14" s="29">
        <f>C14/D32*1000</f>
        <v>1.0814046288906625</v>
      </c>
    </row>
    <row r="15" spans="1:4" ht="30" customHeight="1" x14ac:dyDescent="0.25">
      <c r="A15" s="8" t="s">
        <v>32</v>
      </c>
      <c r="B15" s="10" t="s">
        <v>17</v>
      </c>
      <c r="C15" s="8">
        <v>116.63</v>
      </c>
      <c r="D15" s="28">
        <f>C15/D32*1000</f>
        <v>46.540303272146843</v>
      </c>
    </row>
    <row r="16" spans="1:4" ht="18.75" customHeight="1" x14ac:dyDescent="0.25">
      <c r="A16" s="8" t="s">
        <v>33</v>
      </c>
      <c r="B16" s="10" t="s">
        <v>12</v>
      </c>
      <c r="C16" s="8">
        <f>C17+C18</f>
        <v>44.980000000000004</v>
      </c>
      <c r="D16" s="28">
        <f>C16/D32*1000</f>
        <v>17.948922585794097</v>
      </c>
    </row>
    <row r="17" spans="1:4" ht="17.25" customHeight="1" x14ac:dyDescent="0.25">
      <c r="A17" s="7" t="s">
        <v>34</v>
      </c>
      <c r="B17" s="11" t="s">
        <v>13</v>
      </c>
      <c r="C17" s="13">
        <v>30.1</v>
      </c>
      <c r="D17" s="29">
        <f>C17/D32*1000</f>
        <v>12.011173184357544</v>
      </c>
    </row>
    <row r="18" spans="1:4" ht="16.5" customHeight="1" x14ac:dyDescent="0.25">
      <c r="A18" s="7" t="s">
        <v>35</v>
      </c>
      <c r="B18" s="11" t="s">
        <v>14</v>
      </c>
      <c r="C18" s="7">
        <v>14.88</v>
      </c>
      <c r="D18" s="29">
        <f>C18/D32*1000</f>
        <v>5.9377494014365526</v>
      </c>
    </row>
    <row r="19" spans="1:4" ht="19.5" customHeight="1" x14ac:dyDescent="0.25">
      <c r="A19" s="8" t="s">
        <v>36</v>
      </c>
      <c r="B19" s="10" t="s">
        <v>15</v>
      </c>
      <c r="C19" s="8">
        <f>C20+C21</f>
        <v>16.330000000000002</v>
      </c>
      <c r="D19" s="28">
        <f>C19/D32*1000</f>
        <v>6.5163607342378302</v>
      </c>
    </row>
    <row r="20" spans="1:4" ht="30" customHeight="1" x14ac:dyDescent="0.25">
      <c r="A20" s="7" t="s">
        <v>37</v>
      </c>
      <c r="B20" s="11" t="s">
        <v>18</v>
      </c>
      <c r="C20" s="7">
        <v>15.32</v>
      </c>
      <c r="D20" s="29">
        <v>6.12</v>
      </c>
    </row>
    <row r="21" spans="1:4" ht="17.25" customHeight="1" x14ac:dyDescent="0.25">
      <c r="A21" s="7" t="s">
        <v>38</v>
      </c>
      <c r="B21" s="11" t="s">
        <v>14</v>
      </c>
      <c r="C21" s="7">
        <v>1.01</v>
      </c>
      <c r="D21" s="29">
        <f>C21/D32*1000</f>
        <v>0.40303272146847569</v>
      </c>
    </row>
    <row r="22" spans="1:4" ht="16.5" customHeight="1" x14ac:dyDescent="0.25">
      <c r="A22" s="8" t="s">
        <v>39</v>
      </c>
      <c r="B22" s="10" t="s">
        <v>16</v>
      </c>
      <c r="C22" s="8">
        <f>C23+C24</f>
        <v>35.339999999999996</v>
      </c>
      <c r="D22" s="28">
        <f>C22/D32*1000</f>
        <v>14.102154828411811</v>
      </c>
    </row>
    <row r="23" spans="1:4" ht="30.75" customHeight="1" x14ac:dyDescent="0.25">
      <c r="A23" s="7" t="s">
        <v>40</v>
      </c>
      <c r="B23" s="11" t="s">
        <v>18</v>
      </c>
      <c r="C23" s="7">
        <v>30.63</v>
      </c>
      <c r="D23" s="29">
        <f>C23/D32*1000</f>
        <v>12.222665602553871</v>
      </c>
    </row>
    <row r="24" spans="1:4" ht="18.75" customHeight="1" x14ac:dyDescent="0.25">
      <c r="A24" s="7" t="s">
        <v>41</v>
      </c>
      <c r="B24" s="11" t="s">
        <v>14</v>
      </c>
      <c r="C24" s="7">
        <v>4.71</v>
      </c>
      <c r="D24" s="29">
        <f>C24/D32*1000</f>
        <v>1.879489225857941</v>
      </c>
    </row>
    <row r="25" spans="1:4" ht="19.5" customHeight="1" x14ac:dyDescent="0.25">
      <c r="A25" s="8" t="s">
        <v>42</v>
      </c>
      <c r="B25" s="10" t="s">
        <v>19</v>
      </c>
      <c r="C25" s="8">
        <f>C7+C22</f>
        <v>3631.29</v>
      </c>
      <c r="D25" s="28">
        <f>C25/D32*1000</f>
        <v>1449.0383080606543</v>
      </c>
    </row>
    <row r="26" spans="1:4" ht="16.5" customHeight="1" x14ac:dyDescent="0.25">
      <c r="A26" s="8" t="s">
        <v>43</v>
      </c>
      <c r="B26" s="10" t="s">
        <v>102</v>
      </c>
      <c r="C26" s="12">
        <f>C27+C28</f>
        <v>0</v>
      </c>
      <c r="D26" s="28">
        <v>0</v>
      </c>
    </row>
    <row r="27" spans="1:4" ht="15" hidden="1" customHeight="1" x14ac:dyDescent="0.25">
      <c r="A27" s="7" t="s">
        <v>44</v>
      </c>
      <c r="B27" s="11" t="s">
        <v>20</v>
      </c>
      <c r="C27" s="13">
        <v>0</v>
      </c>
      <c r="D27" s="29">
        <v>0</v>
      </c>
    </row>
    <row r="28" spans="1:4" ht="29.25" hidden="1" customHeight="1" x14ac:dyDescent="0.25">
      <c r="A28" s="7" t="s">
        <v>45</v>
      </c>
      <c r="B28" s="11" t="s">
        <v>21</v>
      </c>
      <c r="C28" s="13">
        <v>0</v>
      </c>
      <c r="D28" s="29">
        <v>0</v>
      </c>
    </row>
    <row r="29" spans="1:4" ht="32.25" customHeight="1" x14ac:dyDescent="0.25">
      <c r="A29" s="8" t="s">
        <v>46</v>
      </c>
      <c r="B29" s="10" t="s">
        <v>22</v>
      </c>
      <c r="C29" s="8">
        <f>C25+C26</f>
        <v>3631.29</v>
      </c>
      <c r="D29" s="28">
        <f>C29/D32*1000</f>
        <v>1449.0383080606543</v>
      </c>
    </row>
    <row r="30" spans="1:4" ht="28.5" customHeight="1" x14ac:dyDescent="0.25">
      <c r="A30" s="8" t="s">
        <v>47</v>
      </c>
      <c r="B30" s="10" t="s">
        <v>95</v>
      </c>
      <c r="C30" s="12"/>
      <c r="D30" s="12">
        <f>D29</f>
        <v>1449.0383080606543</v>
      </c>
    </row>
    <row r="31" spans="1:4" ht="15" customHeight="1" x14ac:dyDescent="0.25">
      <c r="A31" s="7" t="s">
        <v>48</v>
      </c>
      <c r="B31" s="11" t="s">
        <v>23</v>
      </c>
      <c r="C31" s="7"/>
      <c r="D31" s="13">
        <f>(C9+C12)/C29*100</f>
        <v>90.937380379975153</v>
      </c>
    </row>
    <row r="32" spans="1:4" ht="32.25" customHeight="1" x14ac:dyDescent="0.25">
      <c r="A32" s="8" t="s">
        <v>49</v>
      </c>
      <c r="B32" s="10" t="s">
        <v>24</v>
      </c>
      <c r="C32" s="8"/>
      <c r="D32" s="8">
        <v>2506</v>
      </c>
    </row>
    <row r="33" spans="1:4" ht="3.75" customHeight="1" x14ac:dyDescent="0.25">
      <c r="A33" s="1"/>
      <c r="B33" s="4"/>
      <c r="C33" s="2"/>
      <c r="D33" s="2"/>
    </row>
    <row r="34" spans="1:4" ht="15.75" hidden="1" x14ac:dyDescent="0.25">
      <c r="A34" s="1"/>
      <c r="B34" s="4"/>
      <c r="C34" s="2"/>
      <c r="D34" s="2"/>
    </row>
    <row r="35" spans="1:4" ht="17.25" customHeight="1" x14ac:dyDescent="0.25">
      <c r="A35" s="39" t="s">
        <v>91</v>
      </c>
      <c r="B35" s="40"/>
      <c r="C35" s="34" t="s">
        <v>92</v>
      </c>
      <c r="D35" s="36"/>
    </row>
    <row r="36" spans="1:4" ht="15.75" x14ac:dyDescent="0.25">
      <c r="A36" s="1"/>
      <c r="B36" s="4"/>
      <c r="C36" s="24"/>
      <c r="D36" s="24"/>
    </row>
    <row r="37" spans="1:4" ht="20.25" customHeight="1" x14ac:dyDescent="0.25">
      <c r="A37" s="41" t="s">
        <v>50</v>
      </c>
      <c r="B37" s="40"/>
    </row>
    <row r="38" spans="1:4" ht="15.75" x14ac:dyDescent="0.25">
      <c r="A38" s="41" t="s">
        <v>93</v>
      </c>
      <c r="B38" s="40"/>
      <c r="C38" s="34" t="s">
        <v>51</v>
      </c>
      <c r="D38" s="34"/>
    </row>
  </sheetData>
  <mergeCells count="12">
    <mergeCell ref="C1:D1"/>
    <mergeCell ref="C2:D2"/>
    <mergeCell ref="A3:D3"/>
    <mergeCell ref="C4:D4"/>
    <mergeCell ref="A5:A6"/>
    <mergeCell ref="B5:B6"/>
    <mergeCell ref="C5:D5"/>
    <mergeCell ref="C38:D38"/>
    <mergeCell ref="A35:B35"/>
    <mergeCell ref="A37:B37"/>
    <mergeCell ref="A38:B38"/>
    <mergeCell ref="C35:D35"/>
  </mergeCells>
  <pageMargins left="0.70866141732283472" right="0.51181102362204722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36"/>
  <sheetViews>
    <sheetView topLeftCell="A22" workbookViewId="0">
      <selection activeCell="B28" sqref="B28"/>
    </sheetView>
  </sheetViews>
  <sheetFormatPr defaultRowHeight="15" x14ac:dyDescent="0.25"/>
  <cols>
    <col min="2" max="2" width="41.7109375" customWidth="1"/>
    <col min="3" max="3" width="15.7109375" customWidth="1"/>
    <col min="4" max="4" width="24.28515625" customWidth="1"/>
  </cols>
  <sheetData>
    <row r="1" spans="1:5" ht="15.75" x14ac:dyDescent="0.25">
      <c r="B1" s="1"/>
      <c r="C1" s="34" t="s">
        <v>72</v>
      </c>
      <c r="D1" s="34"/>
    </row>
    <row r="2" spans="1:5" ht="30" customHeight="1" x14ac:dyDescent="0.25">
      <c r="A2" s="1"/>
      <c r="B2" s="1"/>
      <c r="C2" s="35" t="s">
        <v>0</v>
      </c>
      <c r="D2" s="35"/>
    </row>
    <row r="3" spans="1:5" ht="34.5" customHeight="1" x14ac:dyDescent="0.25">
      <c r="A3" s="35" t="s">
        <v>87</v>
      </c>
      <c r="B3" s="35"/>
      <c r="C3" s="35"/>
      <c r="D3" s="35"/>
    </row>
    <row r="4" spans="1:5" ht="15.75" x14ac:dyDescent="0.25">
      <c r="A4" s="1"/>
      <c r="B4" s="1"/>
      <c r="C4" s="38"/>
      <c r="D4" s="38"/>
    </row>
    <row r="5" spans="1:5" ht="15.75" x14ac:dyDescent="0.25">
      <c r="A5" s="37" t="s">
        <v>1</v>
      </c>
      <c r="B5" s="37" t="s">
        <v>2</v>
      </c>
      <c r="C5" s="37" t="s">
        <v>101</v>
      </c>
      <c r="D5" s="37"/>
    </row>
    <row r="6" spans="1:5" ht="15.75" x14ac:dyDescent="0.25">
      <c r="A6" s="37"/>
      <c r="B6" s="37"/>
      <c r="C6" s="23" t="s">
        <v>3</v>
      </c>
      <c r="D6" s="17" t="s">
        <v>4</v>
      </c>
    </row>
    <row r="7" spans="1:5" ht="15.75" x14ac:dyDescent="0.25">
      <c r="A7" s="8">
        <v>1</v>
      </c>
      <c r="B7" s="9" t="s">
        <v>5</v>
      </c>
      <c r="C7" s="30">
        <f>C8+C18+C14+C15</f>
        <v>8.7406559999999995</v>
      </c>
      <c r="D7" s="28">
        <f>C7/D30*1000</f>
        <v>560.29846153846154</v>
      </c>
      <c r="E7" s="31"/>
    </row>
    <row r="8" spans="1:5" ht="20.25" customHeight="1" x14ac:dyDescent="0.25">
      <c r="A8" s="8" t="s">
        <v>25</v>
      </c>
      <c r="B8" s="10" t="s">
        <v>6</v>
      </c>
      <c r="C8" s="30">
        <f>C9+C10+C11+C12+C13</f>
        <v>7.6506559999999997</v>
      </c>
      <c r="D8" s="28">
        <f>D9+D10+D11+D12+D13</f>
        <v>490.42666666666662</v>
      </c>
    </row>
    <row r="9" spans="1:5" ht="29.25" customHeight="1" x14ac:dyDescent="0.25">
      <c r="A9" s="23" t="s">
        <v>26</v>
      </c>
      <c r="B9" s="11" t="s">
        <v>7</v>
      </c>
      <c r="C9" s="33">
        <v>7.0206559999999998</v>
      </c>
      <c r="D9" s="29">
        <f>C9/D30*1000</f>
        <v>450.04205128205126</v>
      </c>
    </row>
    <row r="10" spans="1:5" ht="17.25" customHeight="1" x14ac:dyDescent="0.25">
      <c r="A10" s="17" t="s">
        <v>27</v>
      </c>
      <c r="B10" s="11" t="s">
        <v>52</v>
      </c>
      <c r="C10" s="13">
        <v>0.57999999999999996</v>
      </c>
      <c r="D10" s="29">
        <f>C10/D30*1000</f>
        <v>37.179487179487182</v>
      </c>
    </row>
    <row r="11" spans="1:5" ht="16.5" customHeight="1" x14ac:dyDescent="0.25">
      <c r="A11" s="23" t="s">
        <v>28</v>
      </c>
      <c r="B11" s="11" t="s">
        <v>8</v>
      </c>
      <c r="C11" s="13">
        <v>0</v>
      </c>
      <c r="D11" s="29">
        <f>C11/D30*1000</f>
        <v>0</v>
      </c>
    </row>
    <row r="12" spans="1:5" ht="29.25" customHeight="1" x14ac:dyDescent="0.25">
      <c r="A12" s="17" t="s">
        <v>30</v>
      </c>
      <c r="B12" s="11" t="s">
        <v>10</v>
      </c>
      <c r="C12" s="13">
        <v>0.03</v>
      </c>
      <c r="D12" s="29">
        <f>C12/D30*1000</f>
        <v>1.9230769230769229</v>
      </c>
    </row>
    <row r="13" spans="1:5" ht="28.5" customHeight="1" x14ac:dyDescent="0.25">
      <c r="A13" s="17" t="s">
        <v>31</v>
      </c>
      <c r="B13" s="11" t="s">
        <v>11</v>
      </c>
      <c r="C13" s="13">
        <v>0.02</v>
      </c>
      <c r="D13" s="29">
        <f>C13/D30*1000</f>
        <v>1.2820512820512822</v>
      </c>
    </row>
    <row r="14" spans="1:5" ht="27.75" customHeight="1" x14ac:dyDescent="0.25">
      <c r="A14" s="8" t="s">
        <v>32</v>
      </c>
      <c r="B14" s="10" t="s">
        <v>17</v>
      </c>
      <c r="C14" s="12">
        <v>0.72</v>
      </c>
      <c r="D14" s="28">
        <f>C14/D30*1000</f>
        <v>46.153846153846153</v>
      </c>
    </row>
    <row r="15" spans="1:5" ht="15" customHeight="1" x14ac:dyDescent="0.25">
      <c r="A15" s="8" t="s">
        <v>33</v>
      </c>
      <c r="B15" s="10" t="s">
        <v>12</v>
      </c>
      <c r="C15" s="12">
        <f>C16+C17</f>
        <v>0.27</v>
      </c>
      <c r="D15" s="28">
        <f>D16+D17</f>
        <v>17.307692307692307</v>
      </c>
    </row>
    <row r="16" spans="1:5" ht="18.75" customHeight="1" x14ac:dyDescent="0.25">
      <c r="A16" s="17" t="s">
        <v>34</v>
      </c>
      <c r="B16" s="11" t="s">
        <v>13</v>
      </c>
      <c r="C16" s="13">
        <v>0.18</v>
      </c>
      <c r="D16" s="29">
        <f>C16/D30*1000</f>
        <v>11.538461538461538</v>
      </c>
    </row>
    <row r="17" spans="1:4" ht="18" customHeight="1" x14ac:dyDescent="0.25">
      <c r="A17" s="17" t="s">
        <v>35</v>
      </c>
      <c r="B17" s="11" t="s">
        <v>14</v>
      </c>
      <c r="C17" s="13">
        <v>0.09</v>
      </c>
      <c r="D17" s="29">
        <f>C17/D30*1000</f>
        <v>5.7692307692307692</v>
      </c>
    </row>
    <row r="18" spans="1:4" ht="18" customHeight="1" x14ac:dyDescent="0.25">
      <c r="A18" s="8" t="s">
        <v>36</v>
      </c>
      <c r="B18" s="10" t="s">
        <v>15</v>
      </c>
      <c r="C18" s="12">
        <f>C19+C20</f>
        <v>9.9999999999999992E-2</v>
      </c>
      <c r="D18" s="28">
        <f>D19+D20</f>
        <v>6.4102564102564106</v>
      </c>
    </row>
    <row r="19" spans="1:4" ht="29.25" customHeight="1" x14ac:dyDescent="0.25">
      <c r="A19" s="17" t="s">
        <v>37</v>
      </c>
      <c r="B19" s="11" t="s">
        <v>18</v>
      </c>
      <c r="C19" s="13">
        <v>0.09</v>
      </c>
      <c r="D19" s="29">
        <f>C19/D30*1000</f>
        <v>5.7692307692307692</v>
      </c>
    </row>
    <row r="20" spans="1:4" ht="19.5" customHeight="1" x14ac:dyDescent="0.25">
      <c r="A20" s="17" t="s">
        <v>38</v>
      </c>
      <c r="B20" s="11" t="s">
        <v>14</v>
      </c>
      <c r="C20" s="13">
        <v>0.01</v>
      </c>
      <c r="D20" s="29">
        <f>C20/D30*1000</f>
        <v>0.64102564102564108</v>
      </c>
    </row>
    <row r="21" spans="1:4" ht="19.5" customHeight="1" x14ac:dyDescent="0.25">
      <c r="A21" s="8" t="s">
        <v>39</v>
      </c>
      <c r="B21" s="10" t="s">
        <v>16</v>
      </c>
      <c r="C21" s="12">
        <f>C22+C23</f>
        <v>0.21</v>
      </c>
      <c r="D21" s="28">
        <f>C21/D30*1000</f>
        <v>13.46153846153846</v>
      </c>
    </row>
    <row r="22" spans="1:4" ht="28.5" customHeight="1" x14ac:dyDescent="0.25">
      <c r="A22" s="17" t="s">
        <v>40</v>
      </c>
      <c r="B22" s="11" t="s">
        <v>18</v>
      </c>
      <c r="C22" s="13">
        <v>0.18</v>
      </c>
      <c r="D22" s="29">
        <f>C22/D30*1000</f>
        <v>11.538461538461538</v>
      </c>
    </row>
    <row r="23" spans="1:4" ht="18" customHeight="1" x14ac:dyDescent="0.25">
      <c r="A23" s="17" t="s">
        <v>41</v>
      </c>
      <c r="B23" s="11" t="s">
        <v>14</v>
      </c>
      <c r="C23" s="13">
        <v>0.03</v>
      </c>
      <c r="D23" s="29">
        <f>C23/D30*1000</f>
        <v>1.9230769230769229</v>
      </c>
    </row>
    <row r="24" spans="1:4" ht="17.25" customHeight="1" x14ac:dyDescent="0.25">
      <c r="A24" s="8" t="s">
        <v>42</v>
      </c>
      <c r="B24" s="10" t="s">
        <v>19</v>
      </c>
      <c r="C24" s="30">
        <f>C7+C21</f>
        <v>8.9506560000000004</v>
      </c>
      <c r="D24" s="28">
        <f>D7+D21</f>
        <v>573.76</v>
      </c>
    </row>
    <row r="25" spans="1:4" ht="16.5" customHeight="1" x14ac:dyDescent="0.25">
      <c r="A25" s="8" t="s">
        <v>43</v>
      </c>
      <c r="B25" s="10" t="s">
        <v>102</v>
      </c>
      <c r="C25" s="12">
        <f>C26+C27</f>
        <v>0</v>
      </c>
      <c r="D25" s="12">
        <f>D26+D27</f>
        <v>0</v>
      </c>
    </row>
    <row r="26" spans="1:4" ht="19.5" hidden="1" customHeight="1" x14ac:dyDescent="0.25">
      <c r="A26" s="17" t="s">
        <v>44</v>
      </c>
      <c r="B26" s="11" t="s">
        <v>20</v>
      </c>
      <c r="C26" s="13">
        <v>0</v>
      </c>
      <c r="D26" s="13">
        <v>0</v>
      </c>
    </row>
    <row r="27" spans="1:4" ht="31.5" hidden="1" customHeight="1" x14ac:dyDescent="0.25">
      <c r="A27" s="17" t="s">
        <v>45</v>
      </c>
      <c r="B27" s="11" t="s">
        <v>21</v>
      </c>
      <c r="C27" s="13">
        <v>0</v>
      </c>
      <c r="D27" s="13">
        <v>0</v>
      </c>
    </row>
    <row r="28" spans="1:4" ht="28.5" customHeight="1" x14ac:dyDescent="0.25">
      <c r="A28" s="8" t="s">
        <v>46</v>
      </c>
      <c r="B28" s="10" t="s">
        <v>22</v>
      </c>
      <c r="C28" s="12">
        <f>C24+C25</f>
        <v>8.9506560000000004</v>
      </c>
      <c r="D28" s="12">
        <v>573.76</v>
      </c>
    </row>
    <row r="29" spans="1:4" ht="29.25" customHeight="1" x14ac:dyDescent="0.25">
      <c r="A29" s="8" t="s">
        <v>47</v>
      </c>
      <c r="B29" s="10" t="s">
        <v>95</v>
      </c>
      <c r="C29" s="12"/>
      <c r="D29" s="12">
        <f>D28</f>
        <v>573.76</v>
      </c>
    </row>
    <row r="30" spans="1:4" ht="29.25" customHeight="1" x14ac:dyDescent="0.25">
      <c r="A30" s="8" t="s">
        <v>49</v>
      </c>
      <c r="B30" s="10" t="s">
        <v>24</v>
      </c>
      <c r="C30" s="8"/>
      <c r="D30" s="8">
        <v>15.6</v>
      </c>
    </row>
    <row r="31" spans="1:4" ht="15.75" x14ac:dyDescent="0.25">
      <c r="A31" s="1"/>
      <c r="B31" s="4"/>
      <c r="C31" s="16"/>
      <c r="D31" s="16"/>
    </row>
    <row r="32" spans="1:4" ht="1.5" customHeight="1" x14ac:dyDescent="0.25">
      <c r="A32" s="1"/>
      <c r="B32" s="4"/>
      <c r="C32" s="16"/>
      <c r="D32" s="16"/>
    </row>
    <row r="33" spans="1:4" ht="31.5" x14ac:dyDescent="0.25">
      <c r="A33" s="1"/>
      <c r="B33" s="25" t="s">
        <v>91</v>
      </c>
      <c r="C33" s="34" t="s">
        <v>92</v>
      </c>
      <c r="D33" s="36"/>
    </row>
    <row r="34" spans="1:4" ht="15.75" x14ac:dyDescent="0.25">
      <c r="A34" s="1"/>
      <c r="B34" s="4"/>
      <c r="C34" s="24"/>
      <c r="D34" s="24"/>
    </row>
    <row r="35" spans="1:4" ht="15.75" x14ac:dyDescent="0.25">
      <c r="A35" s="1"/>
      <c r="B35" s="4" t="s">
        <v>50</v>
      </c>
    </row>
    <row r="36" spans="1:4" ht="15.75" x14ac:dyDescent="0.25">
      <c r="B36" s="4" t="s">
        <v>93</v>
      </c>
      <c r="C36" s="34" t="s">
        <v>51</v>
      </c>
      <c r="D36" s="34"/>
    </row>
  </sheetData>
  <mergeCells count="9">
    <mergeCell ref="C36:D36"/>
    <mergeCell ref="C33:D33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36"/>
  <sheetViews>
    <sheetView topLeftCell="A22" workbookViewId="0">
      <selection activeCell="B26" sqref="B26"/>
    </sheetView>
  </sheetViews>
  <sheetFormatPr defaultRowHeight="15" x14ac:dyDescent="0.25"/>
  <cols>
    <col min="2" max="2" width="47.85546875" customWidth="1"/>
    <col min="3" max="3" width="17.140625" customWidth="1"/>
    <col min="4" max="4" width="18" customWidth="1"/>
  </cols>
  <sheetData>
    <row r="1" spans="1:4" ht="15.75" x14ac:dyDescent="0.25">
      <c r="A1" s="1"/>
      <c r="B1" s="1"/>
      <c r="C1" s="34" t="s">
        <v>61</v>
      </c>
      <c r="D1" s="34"/>
    </row>
    <row r="2" spans="1:4" ht="27.75" customHeight="1" x14ac:dyDescent="0.25">
      <c r="A2" s="1"/>
      <c r="B2" s="1"/>
      <c r="C2" s="35" t="s">
        <v>0</v>
      </c>
      <c r="D2" s="35"/>
    </row>
    <row r="3" spans="1:4" ht="40.5" customHeight="1" x14ac:dyDescent="0.25">
      <c r="A3" s="35" t="s">
        <v>86</v>
      </c>
      <c r="B3" s="35"/>
      <c r="C3" s="35"/>
      <c r="D3" s="35"/>
    </row>
    <row r="4" spans="1:4" ht="28.5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100</v>
      </c>
      <c r="D5" s="37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C8+C16+C12+C13</f>
        <v>6833.02</v>
      </c>
      <c r="D7" s="28">
        <f>C7/D28*1000</f>
        <v>56.539460837043045</v>
      </c>
    </row>
    <row r="8" spans="1:4" ht="18.75" customHeight="1" x14ac:dyDescent="0.25">
      <c r="A8" s="8" t="s">
        <v>25</v>
      </c>
      <c r="B8" s="10" t="s">
        <v>6</v>
      </c>
      <c r="C8" s="8">
        <f>C9+C10+C11</f>
        <v>801.84999999999991</v>
      </c>
      <c r="D8" s="28">
        <f>C8/D28*1000</f>
        <v>6.6348652092607603</v>
      </c>
    </row>
    <row r="9" spans="1:4" ht="18" customHeight="1" x14ac:dyDescent="0.25">
      <c r="A9" s="7" t="s">
        <v>26</v>
      </c>
      <c r="B9" s="11" t="s">
        <v>52</v>
      </c>
      <c r="C9" s="7">
        <v>547.92999999999995</v>
      </c>
      <c r="D9" s="29">
        <f>C9/D28*1000</f>
        <v>4.5338176642891419</v>
      </c>
    </row>
    <row r="10" spans="1:4" ht="30.75" customHeight="1" x14ac:dyDescent="0.25">
      <c r="A10" s="7" t="s">
        <v>27</v>
      </c>
      <c r="B10" s="11" t="s">
        <v>10</v>
      </c>
      <c r="C10" s="7">
        <v>240.52</v>
      </c>
      <c r="D10" s="29">
        <f>C10/D28*1000</f>
        <v>1.9901699571383655</v>
      </c>
    </row>
    <row r="11" spans="1:4" ht="29.25" customHeight="1" x14ac:dyDescent="0.25">
      <c r="A11" s="7" t="s">
        <v>28</v>
      </c>
      <c r="B11" s="11" t="s">
        <v>11</v>
      </c>
      <c r="C11" s="13">
        <v>13.4</v>
      </c>
      <c r="D11" s="29">
        <f>C11/D28*1000</f>
        <v>0.11087758783325335</v>
      </c>
    </row>
    <row r="12" spans="1:4" ht="27" customHeight="1" x14ac:dyDescent="0.25">
      <c r="A12" s="8" t="s">
        <v>32</v>
      </c>
      <c r="B12" s="10" t="s">
        <v>17</v>
      </c>
      <c r="C12" s="12">
        <v>3751.4</v>
      </c>
      <c r="D12" s="28">
        <f>C12/D28*1000</f>
        <v>31.040759925199001</v>
      </c>
    </row>
    <row r="13" spans="1:4" ht="18" customHeight="1" x14ac:dyDescent="0.25">
      <c r="A13" s="8" t="s">
        <v>33</v>
      </c>
      <c r="B13" s="10" t="s">
        <v>12</v>
      </c>
      <c r="C13" s="8">
        <f>C14+C15</f>
        <v>2240.2199999999998</v>
      </c>
      <c r="D13" s="28">
        <f>C13/D28*1000</f>
        <v>18.536581329538119</v>
      </c>
    </row>
    <row r="14" spans="1:4" ht="18.75" customHeight="1" x14ac:dyDescent="0.25">
      <c r="A14" s="7" t="s">
        <v>34</v>
      </c>
      <c r="B14" s="11" t="s">
        <v>13</v>
      </c>
      <c r="C14" s="7">
        <v>846.89</v>
      </c>
      <c r="D14" s="29">
        <f>C14/D28*1000</f>
        <v>7.007546295530144</v>
      </c>
    </row>
    <row r="15" spans="1:4" ht="18.75" customHeight="1" x14ac:dyDescent="0.25">
      <c r="A15" s="7" t="s">
        <v>35</v>
      </c>
      <c r="B15" s="11" t="s">
        <v>14</v>
      </c>
      <c r="C15" s="7">
        <v>1393.33</v>
      </c>
      <c r="D15" s="29">
        <f>C15/D28*1000</f>
        <v>11.529035034007975</v>
      </c>
    </row>
    <row r="16" spans="1:4" ht="18" customHeight="1" x14ac:dyDescent="0.25">
      <c r="A16" s="8" t="s">
        <v>36</v>
      </c>
      <c r="B16" s="10" t="s">
        <v>15</v>
      </c>
      <c r="C16" s="8">
        <f>C17+C18</f>
        <v>39.550000000000004</v>
      </c>
      <c r="D16" s="28">
        <f>C16/D28*1000</f>
        <v>0.32725437304516197</v>
      </c>
    </row>
    <row r="17" spans="1:4" ht="27" customHeight="1" x14ac:dyDescent="0.25">
      <c r="A17" s="7" t="s">
        <v>37</v>
      </c>
      <c r="B17" s="11" t="s">
        <v>53</v>
      </c>
      <c r="C17" s="7">
        <v>37.090000000000003</v>
      </c>
      <c r="D17" s="29">
        <f>C17/D28*1000</f>
        <v>0.30689923378622141</v>
      </c>
    </row>
    <row r="18" spans="1:4" ht="18.75" customHeight="1" x14ac:dyDescent="0.25">
      <c r="A18" s="7" t="s">
        <v>38</v>
      </c>
      <c r="B18" s="11" t="s">
        <v>14</v>
      </c>
      <c r="C18" s="7">
        <v>2.46</v>
      </c>
      <c r="D18" s="29">
        <f>C18/D28*1000</f>
        <v>2.035513925894054E-2</v>
      </c>
    </row>
    <row r="19" spans="1:4" ht="17.25" customHeight="1" x14ac:dyDescent="0.25">
      <c r="A19" s="8" t="s">
        <v>39</v>
      </c>
      <c r="B19" s="10" t="s">
        <v>16</v>
      </c>
      <c r="C19" s="8">
        <f>C20+C21</f>
        <v>94.67</v>
      </c>
      <c r="D19" s="28">
        <f>C19/D28*1000</f>
        <v>0.78334188359508161</v>
      </c>
    </row>
    <row r="20" spans="1:4" ht="27" customHeight="1" x14ac:dyDescent="0.25">
      <c r="A20" s="7" t="s">
        <v>40</v>
      </c>
      <c r="B20" s="11" t="s">
        <v>18</v>
      </c>
      <c r="C20" s="7">
        <v>82.05</v>
      </c>
      <c r="D20" s="29">
        <f>C20/D28*1000</f>
        <v>0.67891836430734609</v>
      </c>
    </row>
    <row r="21" spans="1:4" ht="20.25" customHeight="1" x14ac:dyDescent="0.25">
      <c r="A21" s="7" t="s">
        <v>41</v>
      </c>
      <c r="B21" s="11" t="s">
        <v>14</v>
      </c>
      <c r="C21" s="7">
        <v>12.62</v>
      </c>
      <c r="D21" s="29">
        <f>C21/D28*1000</f>
        <v>0.10442351928773562</v>
      </c>
    </row>
    <row r="22" spans="1:4" ht="17.25" customHeight="1" x14ac:dyDescent="0.25">
      <c r="A22" s="8" t="s">
        <v>42</v>
      </c>
      <c r="B22" s="10" t="s">
        <v>19</v>
      </c>
      <c r="C22" s="8">
        <f>C7+C19</f>
        <v>6927.6900000000005</v>
      </c>
      <c r="D22" s="28">
        <f>C22/D28*1000</f>
        <v>57.32280272063813</v>
      </c>
    </row>
    <row r="23" spans="1:4" ht="17.25" customHeight="1" x14ac:dyDescent="0.25">
      <c r="A23" s="8" t="s">
        <v>43</v>
      </c>
      <c r="B23" s="10" t="s">
        <v>102</v>
      </c>
      <c r="C23" s="12">
        <f>C24+C25</f>
        <v>0</v>
      </c>
      <c r="D23" s="12">
        <v>0</v>
      </c>
    </row>
    <row r="24" spans="1:4" ht="17.25" hidden="1" customHeight="1" x14ac:dyDescent="0.25">
      <c r="A24" s="7" t="s">
        <v>44</v>
      </c>
      <c r="B24" s="11" t="s">
        <v>20</v>
      </c>
      <c r="C24" s="13">
        <v>0</v>
      </c>
      <c r="D24" s="13">
        <v>0</v>
      </c>
    </row>
    <row r="25" spans="1:4" ht="18" hidden="1" customHeight="1" x14ac:dyDescent="0.25">
      <c r="A25" s="7" t="s">
        <v>45</v>
      </c>
      <c r="B25" s="11" t="s">
        <v>21</v>
      </c>
      <c r="C25" s="13">
        <v>0</v>
      </c>
      <c r="D25" s="13">
        <v>0</v>
      </c>
    </row>
    <row r="26" spans="1:4" ht="29.25" customHeight="1" x14ac:dyDescent="0.25">
      <c r="A26" s="8" t="s">
        <v>46</v>
      </c>
      <c r="B26" s="10" t="s">
        <v>54</v>
      </c>
      <c r="C26" s="8">
        <f>C22+C23</f>
        <v>6927.6900000000005</v>
      </c>
      <c r="D26" s="12">
        <f>C26/D28*1000</f>
        <v>57.32280272063813</v>
      </c>
    </row>
    <row r="27" spans="1:4" ht="31.5" customHeight="1" x14ac:dyDescent="0.25">
      <c r="A27" s="8" t="s">
        <v>47</v>
      </c>
      <c r="B27" s="10" t="s">
        <v>97</v>
      </c>
      <c r="C27" s="12"/>
      <c r="D27" s="12">
        <f>D26</f>
        <v>57.32280272063813</v>
      </c>
    </row>
    <row r="28" spans="1:4" ht="28.5" customHeight="1" x14ac:dyDescent="0.25">
      <c r="A28" s="8" t="s">
        <v>49</v>
      </c>
      <c r="B28" s="10" t="s">
        <v>55</v>
      </c>
      <c r="C28" s="8"/>
      <c r="D28" s="8">
        <v>120854</v>
      </c>
    </row>
    <row r="29" spans="1:4" ht="11.25" customHeight="1" x14ac:dyDescent="0.25">
      <c r="A29" s="1"/>
      <c r="B29" s="4"/>
      <c r="C29" s="2"/>
      <c r="D29" s="2"/>
    </row>
    <row r="30" spans="1:4" ht="20.25" hidden="1" customHeight="1" x14ac:dyDescent="0.25">
      <c r="A30" s="1"/>
      <c r="B30" s="4"/>
      <c r="C30" s="2"/>
      <c r="D30" s="2"/>
    </row>
    <row r="31" spans="1:4" ht="15.75" x14ac:dyDescent="0.25">
      <c r="A31" s="1"/>
      <c r="B31" s="25" t="s">
        <v>91</v>
      </c>
      <c r="C31" s="34" t="s">
        <v>92</v>
      </c>
      <c r="D31" s="36"/>
    </row>
    <row r="32" spans="1:4" ht="15.75" x14ac:dyDescent="0.25">
      <c r="A32" s="1"/>
      <c r="B32" s="4"/>
      <c r="C32" s="24"/>
      <c r="D32" s="24"/>
    </row>
    <row r="33" spans="1:4" ht="15.75" x14ac:dyDescent="0.25">
      <c r="A33" s="1"/>
      <c r="B33" s="4" t="s">
        <v>50</v>
      </c>
    </row>
    <row r="34" spans="1:4" ht="15.75" x14ac:dyDescent="0.25">
      <c r="A34" s="1"/>
      <c r="B34" s="4" t="s">
        <v>93</v>
      </c>
      <c r="C34" s="34" t="s">
        <v>51</v>
      </c>
      <c r="D34" s="34"/>
    </row>
    <row r="35" spans="1:4" ht="15.75" x14ac:dyDescent="0.25">
      <c r="A35" s="1"/>
      <c r="B35" s="4"/>
      <c r="C35" s="2"/>
      <c r="D35" s="2"/>
    </row>
    <row r="36" spans="1:4" ht="15.75" x14ac:dyDescent="0.25">
      <c r="A36" s="1"/>
      <c r="B36" s="4"/>
      <c r="C36" s="2"/>
      <c r="D36" s="2"/>
    </row>
  </sheetData>
  <mergeCells count="9">
    <mergeCell ref="C34:D34"/>
    <mergeCell ref="C31:D31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34"/>
  <sheetViews>
    <sheetView topLeftCell="A22" workbookViewId="0">
      <selection activeCell="B26" sqref="B26"/>
    </sheetView>
  </sheetViews>
  <sheetFormatPr defaultRowHeight="15" x14ac:dyDescent="0.25"/>
  <cols>
    <col min="2" max="2" width="48" customWidth="1"/>
    <col min="3" max="3" width="18.28515625" customWidth="1"/>
    <col min="4" max="4" width="13.7109375" customWidth="1"/>
  </cols>
  <sheetData>
    <row r="1" spans="1:4" ht="15.75" x14ac:dyDescent="0.25">
      <c r="A1" s="1"/>
      <c r="B1" s="1"/>
      <c r="C1" s="34" t="s">
        <v>65</v>
      </c>
      <c r="D1" s="34"/>
    </row>
    <row r="2" spans="1:4" ht="27" customHeight="1" x14ac:dyDescent="0.25">
      <c r="A2" s="1"/>
      <c r="B2" s="1"/>
      <c r="C2" s="35" t="s">
        <v>0</v>
      </c>
      <c r="D2" s="35"/>
    </row>
    <row r="3" spans="1:4" ht="45.75" customHeight="1" x14ac:dyDescent="0.25">
      <c r="A3" s="35" t="s">
        <v>85</v>
      </c>
      <c r="B3" s="35"/>
      <c r="C3" s="35"/>
      <c r="D3" s="35"/>
    </row>
    <row r="4" spans="1:4" ht="15.75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98</v>
      </c>
      <c r="D5" s="37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C8+C16+C12+C13</f>
        <v>1076.6300000000001</v>
      </c>
      <c r="D7" s="28">
        <f>C7/D28*1000</f>
        <v>56.539754227497113</v>
      </c>
    </row>
    <row r="8" spans="1:4" ht="20.25" customHeight="1" x14ac:dyDescent="0.25">
      <c r="A8" s="8" t="s">
        <v>25</v>
      </c>
      <c r="B8" s="10" t="s">
        <v>6</v>
      </c>
      <c r="C8" s="8">
        <f>C9+C10+C11</f>
        <v>126.33999999999999</v>
      </c>
      <c r="D8" s="28">
        <f>C8/D28*1000</f>
        <v>6.6348072681441019</v>
      </c>
    </row>
    <row r="9" spans="1:4" ht="19.5" customHeight="1" x14ac:dyDescent="0.25">
      <c r="A9" s="7" t="s">
        <v>26</v>
      </c>
      <c r="B9" s="11" t="s">
        <v>52</v>
      </c>
      <c r="C9" s="7">
        <v>86.33</v>
      </c>
      <c r="D9" s="29">
        <f>C9/D28*1000</f>
        <v>4.5336624304169728</v>
      </c>
    </row>
    <row r="10" spans="1:4" ht="30.75" customHeight="1" x14ac:dyDescent="0.25">
      <c r="A10" s="7" t="s">
        <v>27</v>
      </c>
      <c r="B10" s="11" t="s">
        <v>10</v>
      </c>
      <c r="C10" s="13">
        <v>37.9</v>
      </c>
      <c r="D10" s="29">
        <f>C10/D28*1000</f>
        <v>1.9903371494590905</v>
      </c>
    </row>
    <row r="11" spans="1:4" ht="27" customHeight="1" x14ac:dyDescent="0.25">
      <c r="A11" s="7" t="s">
        <v>28</v>
      </c>
      <c r="B11" s="11" t="s">
        <v>11</v>
      </c>
      <c r="C11" s="7">
        <v>2.11</v>
      </c>
      <c r="D11" s="29">
        <f>C11/D28*1000</f>
        <v>0.11080768826803906</v>
      </c>
    </row>
    <row r="12" spans="1:4" ht="27.75" customHeight="1" x14ac:dyDescent="0.25">
      <c r="A12" s="8" t="s">
        <v>32</v>
      </c>
      <c r="B12" s="10" t="s">
        <v>17</v>
      </c>
      <c r="C12" s="8">
        <v>591.08000000000004</v>
      </c>
      <c r="D12" s="28">
        <f>C12/D28*1000</f>
        <v>31.040857052830589</v>
      </c>
    </row>
    <row r="13" spans="1:4" ht="19.5" customHeight="1" x14ac:dyDescent="0.25">
      <c r="A13" s="8" t="s">
        <v>33</v>
      </c>
      <c r="B13" s="10" t="s">
        <v>12</v>
      </c>
      <c r="C13" s="8">
        <f>C14+C15</f>
        <v>352.98</v>
      </c>
      <c r="D13" s="28">
        <f>C13/D28*1000</f>
        <v>18.536918390925322</v>
      </c>
    </row>
    <row r="14" spans="1:4" ht="15.75" customHeight="1" x14ac:dyDescent="0.25">
      <c r="A14" s="7" t="s">
        <v>34</v>
      </c>
      <c r="B14" s="11" t="s">
        <v>13</v>
      </c>
      <c r="C14" s="7">
        <v>133.44</v>
      </c>
      <c r="D14" s="29">
        <f>C14/D28*1000</f>
        <v>7.0076672618422435</v>
      </c>
    </row>
    <row r="15" spans="1:4" ht="18.75" customHeight="1" x14ac:dyDescent="0.25">
      <c r="A15" s="7" t="s">
        <v>35</v>
      </c>
      <c r="B15" s="11" t="s">
        <v>14</v>
      </c>
      <c r="C15" s="7">
        <v>219.54</v>
      </c>
      <c r="D15" s="29">
        <f>C15/D28*1000</f>
        <v>11.529251129083079</v>
      </c>
    </row>
    <row r="16" spans="1:4" ht="21" customHeight="1" x14ac:dyDescent="0.25">
      <c r="A16" s="8" t="s">
        <v>36</v>
      </c>
      <c r="B16" s="10" t="s">
        <v>15</v>
      </c>
      <c r="C16" s="8">
        <f>C17+C18</f>
        <v>6.2299999999999995</v>
      </c>
      <c r="D16" s="28">
        <f>C16/D28*1000</f>
        <v>0.32717151559710111</v>
      </c>
    </row>
    <row r="17" spans="1:4" ht="27" customHeight="1" x14ac:dyDescent="0.25">
      <c r="A17" s="7" t="s">
        <v>37</v>
      </c>
      <c r="B17" s="11" t="s">
        <v>53</v>
      </c>
      <c r="C17" s="7">
        <v>5.84</v>
      </c>
      <c r="D17" s="29">
        <f>C17/D28*1000</f>
        <v>0.30669047368973845</v>
      </c>
    </row>
    <row r="18" spans="1:4" ht="16.5" customHeight="1" x14ac:dyDescent="0.25">
      <c r="A18" s="7" t="s">
        <v>38</v>
      </c>
      <c r="B18" s="11" t="s">
        <v>14</v>
      </c>
      <c r="C18" s="7">
        <v>0.39</v>
      </c>
      <c r="D18" s="29">
        <f>C18/D28*1000</f>
        <v>2.0481041907362673E-2</v>
      </c>
    </row>
    <row r="19" spans="1:4" ht="19.5" customHeight="1" x14ac:dyDescent="0.25">
      <c r="A19" s="8" t="s">
        <v>39</v>
      </c>
      <c r="B19" s="10" t="s">
        <v>16</v>
      </c>
      <c r="C19" s="8">
        <f>C20+C21</f>
        <v>14.92</v>
      </c>
      <c r="D19" s="28">
        <f>C19/D28*1000</f>
        <v>0.78353114168679761</v>
      </c>
    </row>
    <row r="20" spans="1:4" ht="29.25" customHeight="1" x14ac:dyDescent="0.25">
      <c r="A20" s="7" t="s">
        <v>40</v>
      </c>
      <c r="B20" s="11" t="s">
        <v>18</v>
      </c>
      <c r="C20" s="7">
        <v>12.93</v>
      </c>
      <c r="D20" s="29">
        <f>C20/D28*1000</f>
        <v>0.67902531246717779</v>
      </c>
    </row>
    <row r="21" spans="1:4" ht="19.5" customHeight="1" x14ac:dyDescent="0.25">
      <c r="A21" s="7" t="s">
        <v>41</v>
      </c>
      <c r="B21" s="11" t="s">
        <v>14</v>
      </c>
      <c r="C21" s="7">
        <v>1.99</v>
      </c>
      <c r="D21" s="29">
        <f>C21/D28*1000</f>
        <v>0.10450582921961979</v>
      </c>
    </row>
    <row r="22" spans="1:4" ht="19.5" customHeight="1" x14ac:dyDescent="0.25">
      <c r="A22" s="8" t="s">
        <v>42</v>
      </c>
      <c r="B22" s="10" t="s">
        <v>19</v>
      </c>
      <c r="C22" s="8">
        <f>C7+C19</f>
        <v>1091.5500000000002</v>
      </c>
      <c r="D22" s="28">
        <f>C22/D28*1000</f>
        <v>57.323285369183921</v>
      </c>
    </row>
    <row r="23" spans="1:4" ht="21" customHeight="1" x14ac:dyDescent="0.25">
      <c r="A23" s="8" t="s">
        <v>43</v>
      </c>
      <c r="B23" s="10" t="s">
        <v>102</v>
      </c>
      <c r="C23" s="12">
        <f>C24+C25</f>
        <v>0</v>
      </c>
      <c r="D23" s="12">
        <v>0</v>
      </c>
    </row>
    <row r="24" spans="1:4" ht="21" hidden="1" customHeight="1" x14ac:dyDescent="0.25">
      <c r="A24" s="7" t="s">
        <v>44</v>
      </c>
      <c r="B24" s="11" t="s">
        <v>20</v>
      </c>
      <c r="C24" s="13">
        <v>0</v>
      </c>
      <c r="D24" s="13">
        <v>0</v>
      </c>
    </row>
    <row r="25" spans="1:4" ht="25.5" hidden="1" customHeight="1" x14ac:dyDescent="0.25">
      <c r="A25" s="7" t="s">
        <v>45</v>
      </c>
      <c r="B25" s="11" t="s">
        <v>21</v>
      </c>
      <c r="C25" s="13">
        <v>0</v>
      </c>
      <c r="D25" s="13">
        <v>0</v>
      </c>
    </row>
    <row r="26" spans="1:4" ht="33.75" customHeight="1" x14ac:dyDescent="0.25">
      <c r="A26" s="8" t="s">
        <v>46</v>
      </c>
      <c r="B26" s="10" t="s">
        <v>54</v>
      </c>
      <c r="C26" s="8">
        <f>C22+C23</f>
        <v>1091.5500000000002</v>
      </c>
      <c r="D26" s="12">
        <f>C26/D28*1000</f>
        <v>57.323285369183921</v>
      </c>
    </row>
    <row r="27" spans="1:4" ht="30" customHeight="1" x14ac:dyDescent="0.25">
      <c r="A27" s="8" t="s">
        <v>47</v>
      </c>
      <c r="B27" s="10" t="s">
        <v>97</v>
      </c>
      <c r="C27" s="12"/>
      <c r="D27" s="12">
        <f>D26</f>
        <v>57.323285369183921</v>
      </c>
    </row>
    <row r="28" spans="1:4" ht="29.25" customHeight="1" x14ac:dyDescent="0.25">
      <c r="A28" s="8" t="s">
        <v>49</v>
      </c>
      <c r="B28" s="10" t="s">
        <v>55</v>
      </c>
      <c r="C28" s="8"/>
      <c r="D28" s="8">
        <v>19042</v>
      </c>
    </row>
    <row r="29" spans="1:4" ht="15.75" x14ac:dyDescent="0.25">
      <c r="A29" s="1"/>
      <c r="B29" s="4"/>
      <c r="C29" s="2"/>
      <c r="D29" s="2"/>
    </row>
    <row r="30" spans="1:4" ht="15.75" x14ac:dyDescent="0.25">
      <c r="A30" s="1"/>
      <c r="B30" s="4"/>
      <c r="C30" s="2"/>
      <c r="D30" s="2"/>
    </row>
    <row r="31" spans="1:4" ht="15.75" x14ac:dyDescent="0.25">
      <c r="A31" s="1"/>
      <c r="B31" s="25" t="s">
        <v>91</v>
      </c>
      <c r="C31" s="34" t="s">
        <v>92</v>
      </c>
      <c r="D31" s="36"/>
    </row>
    <row r="32" spans="1:4" ht="15.75" x14ac:dyDescent="0.25">
      <c r="A32" s="1"/>
      <c r="B32" s="4"/>
      <c r="C32" s="24"/>
      <c r="D32" s="24"/>
    </row>
    <row r="33" spans="1:4" ht="15.75" x14ac:dyDescent="0.25">
      <c r="A33" s="1"/>
      <c r="B33" s="4" t="s">
        <v>50</v>
      </c>
    </row>
    <row r="34" spans="1:4" ht="15.75" x14ac:dyDescent="0.25">
      <c r="B34" s="4" t="s">
        <v>93</v>
      </c>
      <c r="C34" s="34" t="s">
        <v>51</v>
      </c>
      <c r="D34" s="34"/>
    </row>
  </sheetData>
  <mergeCells count="9">
    <mergeCell ref="C34:D34"/>
    <mergeCell ref="C31:D31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34"/>
  <sheetViews>
    <sheetView topLeftCell="A22" workbookViewId="0">
      <selection activeCell="B26" sqref="B26"/>
    </sheetView>
  </sheetViews>
  <sheetFormatPr defaultRowHeight="15" x14ac:dyDescent="0.25"/>
  <cols>
    <col min="2" max="2" width="49.28515625" customWidth="1"/>
    <col min="3" max="3" width="17.28515625" customWidth="1"/>
    <col min="4" max="4" width="16.140625" customWidth="1"/>
  </cols>
  <sheetData>
    <row r="1" spans="1:4" ht="15.75" x14ac:dyDescent="0.25">
      <c r="A1" s="1"/>
      <c r="B1" s="1"/>
      <c r="C1" s="34" t="s">
        <v>69</v>
      </c>
      <c r="D1" s="34"/>
    </row>
    <row r="2" spans="1:4" ht="35.25" customHeight="1" x14ac:dyDescent="0.25">
      <c r="A2" s="1"/>
      <c r="B2" s="1"/>
      <c r="C2" s="35" t="s">
        <v>0</v>
      </c>
      <c r="D2" s="35"/>
    </row>
    <row r="3" spans="1:4" ht="47.25" customHeight="1" x14ac:dyDescent="0.25">
      <c r="A3" s="35" t="s">
        <v>84</v>
      </c>
      <c r="B3" s="35"/>
      <c r="C3" s="35"/>
      <c r="D3" s="35"/>
    </row>
    <row r="4" spans="1:4" ht="36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99</v>
      </c>
      <c r="D5" s="37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C8+C16+C12+C13</f>
        <v>141.69</v>
      </c>
      <c r="D7" s="28">
        <f>C7/D28*1000</f>
        <v>56.540303272146843</v>
      </c>
    </row>
    <row r="8" spans="1:4" ht="17.25" customHeight="1" x14ac:dyDescent="0.25">
      <c r="A8" s="8" t="s">
        <v>25</v>
      </c>
      <c r="B8" s="10" t="s">
        <v>6</v>
      </c>
      <c r="C8" s="8">
        <f>C9+C10+C11</f>
        <v>16.630000000000003</v>
      </c>
      <c r="D8" s="28">
        <v>6.63</v>
      </c>
    </row>
    <row r="9" spans="1:4" ht="19.5" customHeight="1" x14ac:dyDescent="0.25">
      <c r="A9" s="7" t="s">
        <v>26</v>
      </c>
      <c r="B9" s="11" t="s">
        <v>52</v>
      </c>
      <c r="C9" s="7">
        <v>11.36</v>
      </c>
      <c r="D9" s="29">
        <f>C9/D28*1000</f>
        <v>4.5331205107741415</v>
      </c>
    </row>
    <row r="10" spans="1:4" ht="19.5" customHeight="1" x14ac:dyDescent="0.25">
      <c r="A10" s="7" t="s">
        <v>27</v>
      </c>
      <c r="B10" s="11" t="s">
        <v>10</v>
      </c>
      <c r="C10" s="7">
        <v>4.99</v>
      </c>
      <c r="D10" s="29">
        <f>C10/D28*1000</f>
        <v>1.9912210694333601</v>
      </c>
    </row>
    <row r="11" spans="1:4" ht="30" customHeight="1" x14ac:dyDescent="0.25">
      <c r="A11" s="7" t="s">
        <v>28</v>
      </c>
      <c r="B11" s="11" t="s">
        <v>11</v>
      </c>
      <c r="C11" s="7">
        <v>0.28000000000000003</v>
      </c>
      <c r="D11" s="29">
        <f>C11/D28*1000</f>
        <v>0.11173184357541902</v>
      </c>
    </row>
    <row r="12" spans="1:4" ht="29.25" customHeight="1" x14ac:dyDescent="0.25">
      <c r="A12" s="8" t="s">
        <v>32</v>
      </c>
      <c r="B12" s="10" t="s">
        <v>17</v>
      </c>
      <c r="C12" s="8">
        <v>77.790000000000006</v>
      </c>
      <c r="D12" s="28">
        <f>C12/D28*1000</f>
        <v>31.041500399042302</v>
      </c>
    </row>
    <row r="13" spans="1:4" ht="18" customHeight="1" x14ac:dyDescent="0.25">
      <c r="A13" s="8" t="s">
        <v>33</v>
      </c>
      <c r="B13" s="10" t="s">
        <v>12</v>
      </c>
      <c r="C13" s="8">
        <f>C14+C15</f>
        <v>46.45</v>
      </c>
      <c r="D13" s="28">
        <f>C13/D28*1000</f>
        <v>18.535514764565047</v>
      </c>
    </row>
    <row r="14" spans="1:4" ht="19.5" customHeight="1" x14ac:dyDescent="0.25">
      <c r="A14" s="7" t="s">
        <v>34</v>
      </c>
      <c r="B14" s="11" t="s">
        <v>13</v>
      </c>
      <c r="C14" s="7">
        <v>17.559999999999999</v>
      </c>
      <c r="D14" s="29">
        <f>C14/D28*1000</f>
        <v>7.0071827613727056</v>
      </c>
    </row>
    <row r="15" spans="1:4" ht="17.25" customHeight="1" x14ac:dyDescent="0.25">
      <c r="A15" s="7" t="s">
        <v>35</v>
      </c>
      <c r="B15" s="11" t="s">
        <v>14</v>
      </c>
      <c r="C15" s="7">
        <v>28.89</v>
      </c>
      <c r="D15" s="29">
        <f>C15/D28*1000</f>
        <v>11.52833200319234</v>
      </c>
    </row>
    <row r="16" spans="1:4" ht="21.75" customHeight="1" x14ac:dyDescent="0.25">
      <c r="A16" s="8" t="s">
        <v>36</v>
      </c>
      <c r="B16" s="10" t="s">
        <v>15</v>
      </c>
      <c r="C16" s="8">
        <f>C17+C18</f>
        <v>0.82000000000000006</v>
      </c>
      <c r="D16" s="28">
        <f>C16/D28*1000</f>
        <v>0.32721468475658422</v>
      </c>
    </row>
    <row r="17" spans="1:4" ht="28.5" customHeight="1" x14ac:dyDescent="0.25">
      <c r="A17" s="7" t="s">
        <v>37</v>
      </c>
      <c r="B17" s="11" t="s">
        <v>53</v>
      </c>
      <c r="C17" s="7">
        <v>0.77</v>
      </c>
      <c r="D17" s="29">
        <f>C17/D28*1000</f>
        <v>0.30726256983240224</v>
      </c>
    </row>
    <row r="18" spans="1:4" ht="20.25" customHeight="1" x14ac:dyDescent="0.25">
      <c r="A18" s="7" t="s">
        <v>38</v>
      </c>
      <c r="B18" s="11" t="s">
        <v>14</v>
      </c>
      <c r="C18" s="7">
        <v>0.05</v>
      </c>
      <c r="D18" s="29">
        <f>C18/D28*1000</f>
        <v>1.9952114924181964E-2</v>
      </c>
    </row>
    <row r="19" spans="1:4" ht="21.75" customHeight="1" x14ac:dyDescent="0.25">
      <c r="A19" s="8" t="s">
        <v>39</v>
      </c>
      <c r="B19" s="10" t="s">
        <v>16</v>
      </c>
      <c r="C19" s="8">
        <f>C20+C21</f>
        <v>1.96</v>
      </c>
      <c r="D19" s="28">
        <f>C19/D28*1000</f>
        <v>0.78212290502793291</v>
      </c>
    </row>
    <row r="20" spans="1:4" ht="29.25" customHeight="1" x14ac:dyDescent="0.25">
      <c r="A20" s="7" t="s">
        <v>40</v>
      </c>
      <c r="B20" s="11" t="s">
        <v>18</v>
      </c>
      <c r="C20" s="13">
        <v>1.7</v>
      </c>
      <c r="D20" s="29">
        <f>C20/D28*1000</f>
        <v>0.67837190742218678</v>
      </c>
    </row>
    <row r="21" spans="1:4" ht="20.25" customHeight="1" x14ac:dyDescent="0.25">
      <c r="A21" s="7" t="s">
        <v>41</v>
      </c>
      <c r="B21" s="11" t="s">
        <v>14</v>
      </c>
      <c r="C21" s="7">
        <v>0.26</v>
      </c>
      <c r="D21" s="29">
        <f>C21/D28*1000</f>
        <v>0.10375099760574621</v>
      </c>
    </row>
    <row r="22" spans="1:4" ht="19.5" customHeight="1" x14ac:dyDescent="0.25">
      <c r="A22" s="8" t="s">
        <v>42</v>
      </c>
      <c r="B22" s="10" t="s">
        <v>19</v>
      </c>
      <c r="C22" s="8">
        <f>C7+C19</f>
        <v>143.65</v>
      </c>
      <c r="D22" s="28">
        <f>C22/D28*1000</f>
        <v>57.322426177174783</v>
      </c>
    </row>
    <row r="23" spans="1:4" ht="24" customHeight="1" x14ac:dyDescent="0.25">
      <c r="A23" s="8" t="s">
        <v>43</v>
      </c>
      <c r="B23" s="10" t="s">
        <v>102</v>
      </c>
      <c r="C23" s="12">
        <f>C24+C25</f>
        <v>0</v>
      </c>
      <c r="D23" s="12">
        <v>0</v>
      </c>
    </row>
    <row r="24" spans="1:4" ht="0.75" hidden="1" customHeight="1" x14ac:dyDescent="0.25">
      <c r="A24" s="7" t="s">
        <v>44</v>
      </c>
      <c r="B24" s="11" t="s">
        <v>20</v>
      </c>
      <c r="C24" s="13">
        <v>0</v>
      </c>
      <c r="D24" s="13">
        <v>0</v>
      </c>
    </row>
    <row r="25" spans="1:4" ht="24" hidden="1" customHeight="1" x14ac:dyDescent="0.25">
      <c r="A25" s="7" t="s">
        <v>45</v>
      </c>
      <c r="B25" s="11" t="s">
        <v>21</v>
      </c>
      <c r="C25" s="13">
        <v>0</v>
      </c>
      <c r="D25" s="13">
        <v>0</v>
      </c>
    </row>
    <row r="26" spans="1:4" ht="30.75" customHeight="1" x14ac:dyDescent="0.25">
      <c r="A26" s="8" t="s">
        <v>46</v>
      </c>
      <c r="B26" s="10" t="s">
        <v>54</v>
      </c>
      <c r="C26" s="8">
        <f>C22+C23</f>
        <v>143.65</v>
      </c>
      <c r="D26" s="12">
        <f>C26/D28*1000</f>
        <v>57.322426177174783</v>
      </c>
    </row>
    <row r="27" spans="1:4" ht="27" customHeight="1" x14ac:dyDescent="0.25">
      <c r="A27" s="8" t="s">
        <v>47</v>
      </c>
      <c r="B27" s="10" t="s">
        <v>97</v>
      </c>
      <c r="C27" s="12"/>
      <c r="D27" s="12">
        <f>D26</f>
        <v>57.322426177174783</v>
      </c>
    </row>
    <row r="28" spans="1:4" ht="32.25" customHeight="1" x14ac:dyDescent="0.25">
      <c r="A28" s="8" t="s">
        <v>49</v>
      </c>
      <c r="B28" s="10" t="s">
        <v>55</v>
      </c>
      <c r="C28" s="8"/>
      <c r="D28" s="8">
        <v>2506</v>
      </c>
    </row>
    <row r="29" spans="1:4" ht="15.75" x14ac:dyDescent="0.25">
      <c r="A29" s="1"/>
      <c r="B29" s="4"/>
      <c r="C29" s="2"/>
      <c r="D29" s="2"/>
    </row>
    <row r="30" spans="1:4" ht="15.75" x14ac:dyDescent="0.25">
      <c r="A30" s="1"/>
      <c r="B30" s="4"/>
      <c r="C30" s="2"/>
      <c r="D30" s="2"/>
    </row>
    <row r="31" spans="1:4" ht="15.75" x14ac:dyDescent="0.25">
      <c r="A31" s="1"/>
      <c r="B31" s="25" t="s">
        <v>91</v>
      </c>
      <c r="C31" s="34" t="s">
        <v>92</v>
      </c>
      <c r="D31" s="36"/>
    </row>
    <row r="32" spans="1:4" ht="15.75" x14ac:dyDescent="0.25">
      <c r="A32" s="1"/>
      <c r="B32" s="4"/>
      <c r="C32" s="24"/>
      <c r="D32" s="24"/>
    </row>
    <row r="33" spans="1:4" ht="15.75" x14ac:dyDescent="0.25">
      <c r="A33" s="1"/>
      <c r="B33" s="4" t="s">
        <v>50</v>
      </c>
    </row>
    <row r="34" spans="1:4" ht="15.75" x14ac:dyDescent="0.25">
      <c r="B34" s="4" t="s">
        <v>93</v>
      </c>
      <c r="C34" s="34" t="s">
        <v>51</v>
      </c>
      <c r="D34" s="34"/>
    </row>
  </sheetData>
  <mergeCells count="9">
    <mergeCell ref="C34:D34"/>
    <mergeCell ref="C31:D31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D34"/>
  <sheetViews>
    <sheetView topLeftCell="A16" workbookViewId="0">
      <selection activeCell="B26" sqref="B26"/>
    </sheetView>
  </sheetViews>
  <sheetFormatPr defaultRowHeight="15" x14ac:dyDescent="0.25"/>
  <cols>
    <col min="2" max="2" width="45.5703125" customWidth="1"/>
    <col min="3" max="3" width="17.140625" customWidth="1"/>
    <col min="4" max="4" width="18.28515625" customWidth="1"/>
  </cols>
  <sheetData>
    <row r="1" spans="1:4" ht="15.75" x14ac:dyDescent="0.25">
      <c r="A1" s="1"/>
      <c r="B1" s="1"/>
      <c r="C1" s="34" t="s">
        <v>73</v>
      </c>
      <c r="D1" s="34"/>
    </row>
    <row r="2" spans="1:4" ht="41.25" customHeight="1" x14ac:dyDescent="0.25">
      <c r="A2" s="1"/>
      <c r="B2" s="1"/>
      <c r="C2" s="35" t="s">
        <v>0</v>
      </c>
      <c r="D2" s="35"/>
    </row>
    <row r="3" spans="1:4" ht="46.5" customHeight="1" x14ac:dyDescent="0.25">
      <c r="A3" s="35" t="s">
        <v>83</v>
      </c>
      <c r="B3" s="35"/>
      <c r="C3" s="35"/>
      <c r="D3" s="35"/>
    </row>
    <row r="4" spans="1:4" ht="15.75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101</v>
      </c>
      <c r="D5" s="37"/>
    </row>
    <row r="6" spans="1:4" ht="15.75" x14ac:dyDescent="0.25">
      <c r="A6" s="37"/>
      <c r="B6" s="37"/>
      <c r="C6" s="19" t="s">
        <v>3</v>
      </c>
      <c r="D6" s="19" t="s">
        <v>4</v>
      </c>
    </row>
    <row r="7" spans="1:4" ht="15.75" x14ac:dyDescent="0.25">
      <c r="A7" s="8">
        <v>1</v>
      </c>
      <c r="B7" s="9" t="s">
        <v>5</v>
      </c>
      <c r="C7" s="12">
        <f>C8+C16+C12+C13</f>
        <v>0.88419200000000009</v>
      </c>
      <c r="D7" s="28">
        <f>D8+D12+D13+D16</f>
        <v>56.678974358974358</v>
      </c>
    </row>
    <row r="8" spans="1:4" ht="23.25" customHeight="1" x14ac:dyDescent="0.25">
      <c r="A8" s="8" t="s">
        <v>25</v>
      </c>
      <c r="B8" s="10" t="s">
        <v>6</v>
      </c>
      <c r="C8" s="12">
        <f>C9+C10+C11</f>
        <v>0.1</v>
      </c>
      <c r="D8" s="28">
        <f>D9+D10+D11</f>
        <v>6.4102564102564115</v>
      </c>
    </row>
    <row r="9" spans="1:4" ht="18.75" customHeight="1" x14ac:dyDescent="0.25">
      <c r="A9" s="19" t="s">
        <v>26</v>
      </c>
      <c r="B9" s="11" t="s">
        <v>52</v>
      </c>
      <c r="C9" s="13">
        <v>7.0000000000000007E-2</v>
      </c>
      <c r="D9" s="29">
        <f>C9/D28*1000</f>
        <v>4.4871794871794881</v>
      </c>
    </row>
    <row r="10" spans="1:4" ht="29.25" customHeight="1" x14ac:dyDescent="0.25">
      <c r="A10" s="19" t="s">
        <v>27</v>
      </c>
      <c r="B10" s="11" t="s">
        <v>10</v>
      </c>
      <c r="C10" s="13">
        <v>0.02</v>
      </c>
      <c r="D10" s="29">
        <f>C10/D28*1000</f>
        <v>1.2820512820512822</v>
      </c>
    </row>
    <row r="11" spans="1:4" ht="27.75" customHeight="1" x14ac:dyDescent="0.25">
      <c r="A11" s="19" t="s">
        <v>28</v>
      </c>
      <c r="B11" s="11" t="s">
        <v>11</v>
      </c>
      <c r="C11" s="13">
        <v>0.01</v>
      </c>
      <c r="D11" s="29">
        <f>C11/D28*1000</f>
        <v>0.64102564102564108</v>
      </c>
    </row>
    <row r="12" spans="1:4" ht="27.75" customHeight="1" x14ac:dyDescent="0.25">
      <c r="A12" s="8" t="s">
        <v>32</v>
      </c>
      <c r="B12" s="10" t="s">
        <v>17</v>
      </c>
      <c r="C12" s="12">
        <f>0.4+0.09-0.11+0.004192</f>
        <v>0.38419199999999998</v>
      </c>
      <c r="D12" s="28">
        <f>C12/D28*1000</f>
        <v>24.627692307692307</v>
      </c>
    </row>
    <row r="13" spans="1:4" ht="20.25" customHeight="1" x14ac:dyDescent="0.25">
      <c r="A13" s="8" t="s">
        <v>33</v>
      </c>
      <c r="B13" s="10" t="s">
        <v>12</v>
      </c>
      <c r="C13" s="12">
        <f>C14+C15</f>
        <v>0.3</v>
      </c>
      <c r="D13" s="28">
        <f>C13/D28*1000</f>
        <v>19.230769230769234</v>
      </c>
    </row>
    <row r="14" spans="1:4" ht="18.75" customHeight="1" x14ac:dyDescent="0.25">
      <c r="A14" s="19" t="s">
        <v>34</v>
      </c>
      <c r="B14" s="11" t="s">
        <v>13</v>
      </c>
      <c r="C14" s="13">
        <v>0.12</v>
      </c>
      <c r="D14" s="29">
        <f>C14/D28*1000</f>
        <v>7.6923076923076916</v>
      </c>
    </row>
    <row r="15" spans="1:4" ht="17.25" customHeight="1" x14ac:dyDescent="0.25">
      <c r="A15" s="19" t="s">
        <v>35</v>
      </c>
      <c r="B15" s="11" t="s">
        <v>14</v>
      </c>
      <c r="C15" s="13">
        <v>0.18</v>
      </c>
      <c r="D15" s="29">
        <f>C15/D28*1000</f>
        <v>11.538461538461538</v>
      </c>
    </row>
    <row r="16" spans="1:4" ht="21.75" customHeight="1" x14ac:dyDescent="0.25">
      <c r="A16" s="8" t="s">
        <v>36</v>
      </c>
      <c r="B16" s="10" t="s">
        <v>15</v>
      </c>
      <c r="C16" s="12">
        <f>C17+C18</f>
        <v>0.1</v>
      </c>
      <c r="D16" s="28">
        <f>C16/D28*1000</f>
        <v>6.4102564102564106</v>
      </c>
    </row>
    <row r="17" spans="1:4" ht="27.75" customHeight="1" x14ac:dyDescent="0.25">
      <c r="A17" s="19" t="s">
        <v>37</v>
      </c>
      <c r="B17" s="11" t="s">
        <v>53</v>
      </c>
      <c r="C17" s="13">
        <v>0.1</v>
      </c>
      <c r="D17" s="29">
        <f>C17/D28*1000</f>
        <v>6.4102564102564106</v>
      </c>
    </row>
    <row r="18" spans="1:4" ht="20.25" customHeight="1" x14ac:dyDescent="0.25">
      <c r="A18" s="19" t="s">
        <v>38</v>
      </c>
      <c r="B18" s="11" t="s">
        <v>14</v>
      </c>
      <c r="C18" s="13">
        <v>0</v>
      </c>
      <c r="D18" s="29">
        <f>C18/D28*1000</f>
        <v>0</v>
      </c>
    </row>
    <row r="19" spans="1:4" ht="21" customHeight="1" x14ac:dyDescent="0.25">
      <c r="A19" s="8" t="s">
        <v>39</v>
      </c>
      <c r="B19" s="10" t="s">
        <v>16</v>
      </c>
      <c r="C19" s="12">
        <f>C20+C21</f>
        <v>0.01</v>
      </c>
      <c r="D19" s="28">
        <f>C19/D28*1000</f>
        <v>0.64102564102564108</v>
      </c>
    </row>
    <row r="20" spans="1:4" ht="30.75" customHeight="1" x14ac:dyDescent="0.25">
      <c r="A20" s="19" t="s">
        <v>40</v>
      </c>
      <c r="B20" s="11" t="s">
        <v>18</v>
      </c>
      <c r="C20" s="13">
        <v>0.01</v>
      </c>
      <c r="D20" s="29">
        <f>C20/D28*1000</f>
        <v>0.64102564102564108</v>
      </c>
    </row>
    <row r="21" spans="1:4" ht="18.75" customHeight="1" x14ac:dyDescent="0.25">
      <c r="A21" s="19" t="s">
        <v>41</v>
      </c>
      <c r="B21" s="11" t="s">
        <v>14</v>
      </c>
      <c r="C21" s="33"/>
      <c r="D21" s="29">
        <f>C21/D28*1000</f>
        <v>0</v>
      </c>
    </row>
    <row r="22" spans="1:4" ht="18" customHeight="1" x14ac:dyDescent="0.25">
      <c r="A22" s="8" t="s">
        <v>42</v>
      </c>
      <c r="B22" s="10" t="s">
        <v>19</v>
      </c>
      <c r="C22" s="30">
        <f>C7+C19</f>
        <v>0.8941920000000001</v>
      </c>
      <c r="D22" s="28">
        <f>D7+D19</f>
        <v>57.32</v>
      </c>
    </row>
    <row r="23" spans="1:4" ht="18" customHeight="1" x14ac:dyDescent="0.25">
      <c r="A23" s="8" t="s">
        <v>43</v>
      </c>
      <c r="B23" s="10" t="s">
        <v>102</v>
      </c>
      <c r="C23" s="12">
        <f>C24+C25</f>
        <v>0</v>
      </c>
      <c r="D23" s="12">
        <v>0</v>
      </c>
    </row>
    <row r="24" spans="1:4" ht="21" hidden="1" customHeight="1" x14ac:dyDescent="0.25">
      <c r="A24" s="19" t="s">
        <v>44</v>
      </c>
      <c r="B24" s="11" t="s">
        <v>20</v>
      </c>
      <c r="C24" s="13">
        <v>0</v>
      </c>
      <c r="D24" s="13">
        <v>0</v>
      </c>
    </row>
    <row r="25" spans="1:4" ht="27" hidden="1" customHeight="1" x14ac:dyDescent="0.25">
      <c r="A25" s="19" t="s">
        <v>45</v>
      </c>
      <c r="B25" s="11" t="s">
        <v>21</v>
      </c>
      <c r="C25" s="13">
        <v>0</v>
      </c>
      <c r="D25" s="13">
        <v>0</v>
      </c>
    </row>
    <row r="26" spans="1:4" ht="30" customHeight="1" x14ac:dyDescent="0.25">
      <c r="A26" s="8" t="s">
        <v>46</v>
      </c>
      <c r="B26" s="10" t="s">
        <v>54</v>
      </c>
      <c r="C26" s="12">
        <f>C22+C23</f>
        <v>0.8941920000000001</v>
      </c>
      <c r="D26" s="12">
        <f>D22</f>
        <v>57.32</v>
      </c>
    </row>
    <row r="27" spans="1:4" ht="29.25" customHeight="1" x14ac:dyDescent="0.25">
      <c r="A27" s="8" t="s">
        <v>47</v>
      </c>
      <c r="B27" s="10" t="s">
        <v>97</v>
      </c>
      <c r="C27" s="12"/>
      <c r="D27" s="12">
        <f>D26</f>
        <v>57.32</v>
      </c>
    </row>
    <row r="28" spans="1:4" ht="32.25" customHeight="1" x14ac:dyDescent="0.25">
      <c r="A28" s="8" t="s">
        <v>49</v>
      </c>
      <c r="B28" s="10" t="s">
        <v>55</v>
      </c>
      <c r="C28" s="8"/>
      <c r="D28" s="8">
        <v>15.6</v>
      </c>
    </row>
    <row r="29" spans="1:4" ht="15.75" x14ac:dyDescent="0.25">
      <c r="A29" s="1"/>
      <c r="B29" s="4"/>
      <c r="C29" s="18"/>
      <c r="D29" s="18"/>
    </row>
    <row r="30" spans="1:4" ht="15.75" x14ac:dyDescent="0.25">
      <c r="A30" s="1"/>
      <c r="B30" s="4"/>
      <c r="C30" s="18"/>
      <c r="D30" s="18"/>
    </row>
    <row r="31" spans="1:4" ht="15.75" x14ac:dyDescent="0.25">
      <c r="A31" s="1"/>
      <c r="B31" s="25" t="s">
        <v>91</v>
      </c>
      <c r="C31" s="34" t="s">
        <v>92</v>
      </c>
      <c r="D31" s="36"/>
    </row>
    <row r="32" spans="1:4" ht="15.75" x14ac:dyDescent="0.25">
      <c r="A32" s="1"/>
      <c r="B32" s="4"/>
      <c r="C32" s="24"/>
      <c r="D32" s="24"/>
    </row>
    <row r="33" spans="1:4" ht="15.75" x14ac:dyDescent="0.25">
      <c r="A33" s="1"/>
      <c r="B33" s="4" t="s">
        <v>50</v>
      </c>
    </row>
    <row r="34" spans="1:4" ht="15.75" x14ac:dyDescent="0.25">
      <c r="B34" s="4" t="s">
        <v>93</v>
      </c>
      <c r="C34" s="34" t="s">
        <v>51</v>
      </c>
      <c r="D34" s="34"/>
    </row>
  </sheetData>
  <mergeCells count="9">
    <mergeCell ref="C34:D34"/>
    <mergeCell ref="C31:D31"/>
    <mergeCell ref="C1:D1"/>
    <mergeCell ref="C2:D2"/>
    <mergeCell ref="A3:D3"/>
    <mergeCell ref="C4:D4"/>
    <mergeCell ref="A5:A6"/>
    <mergeCell ref="B5:B6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D32"/>
  <sheetViews>
    <sheetView tabSelected="1" topLeftCell="A13" workbookViewId="0">
      <selection activeCell="D20" sqref="D20"/>
    </sheetView>
  </sheetViews>
  <sheetFormatPr defaultRowHeight="15" x14ac:dyDescent="0.25"/>
  <cols>
    <col min="2" max="2" width="49.85546875" customWidth="1"/>
    <col min="3" max="3" width="15.85546875" customWidth="1"/>
    <col min="4" max="4" width="15.28515625" customWidth="1"/>
  </cols>
  <sheetData>
    <row r="1" spans="1:4" ht="15.75" x14ac:dyDescent="0.25">
      <c r="A1" s="1"/>
      <c r="B1" s="1"/>
      <c r="C1" s="34" t="s">
        <v>62</v>
      </c>
      <c r="D1" s="34"/>
    </row>
    <row r="2" spans="1:4" ht="28.5" customHeight="1" x14ac:dyDescent="0.25">
      <c r="A2" s="1"/>
      <c r="B2" s="1"/>
      <c r="C2" s="35" t="s">
        <v>0</v>
      </c>
      <c r="D2" s="35"/>
    </row>
    <row r="3" spans="1:4" ht="48" customHeight="1" x14ac:dyDescent="0.25">
      <c r="A3" s="35" t="s">
        <v>82</v>
      </c>
      <c r="B3" s="35"/>
      <c r="C3" s="35"/>
      <c r="D3" s="35"/>
    </row>
    <row r="4" spans="1:4" ht="24.75" customHeight="1" x14ac:dyDescent="0.25">
      <c r="A4" s="1"/>
      <c r="B4" s="1"/>
      <c r="C4" s="38"/>
      <c r="D4" s="38"/>
    </row>
    <row r="5" spans="1:4" ht="15.75" x14ac:dyDescent="0.25">
      <c r="A5" s="37" t="s">
        <v>1</v>
      </c>
      <c r="B5" s="37" t="s">
        <v>2</v>
      </c>
      <c r="C5" s="37" t="s">
        <v>100</v>
      </c>
      <c r="D5" s="37"/>
    </row>
    <row r="6" spans="1:4" ht="15.75" x14ac:dyDescent="0.25">
      <c r="A6" s="37"/>
      <c r="B6" s="37"/>
      <c r="C6" s="7" t="s">
        <v>3</v>
      </c>
      <c r="D6" s="7" t="s">
        <v>4</v>
      </c>
    </row>
    <row r="7" spans="1:4" ht="15.75" x14ac:dyDescent="0.25">
      <c r="A7" s="8">
        <v>1</v>
      </c>
      <c r="B7" s="9" t="s">
        <v>5</v>
      </c>
      <c r="C7" s="8">
        <f>C8+C14+C10+C11</f>
        <v>228.38</v>
      </c>
      <c r="D7" s="28">
        <f>C7/D26*1000</f>
        <v>1.889718172340179</v>
      </c>
    </row>
    <row r="8" spans="1:4" ht="20.25" customHeight="1" x14ac:dyDescent="0.25">
      <c r="A8" s="8" t="s">
        <v>25</v>
      </c>
      <c r="B8" s="10" t="s">
        <v>56</v>
      </c>
      <c r="C8" s="12">
        <f>C9</f>
        <v>0.1</v>
      </c>
      <c r="D8" s="28">
        <f>C8/D26*1000</f>
        <v>8.2744468532278625E-4</v>
      </c>
    </row>
    <row r="9" spans="1:4" s="22" customFormat="1" ht="32.25" customHeight="1" x14ac:dyDescent="0.25">
      <c r="A9" s="32" t="s">
        <v>26</v>
      </c>
      <c r="B9" s="11" t="s">
        <v>11</v>
      </c>
      <c r="C9" s="13">
        <v>0.1</v>
      </c>
      <c r="D9" s="28">
        <f>C9/D26*1000</f>
        <v>8.2744468532278625E-4</v>
      </c>
    </row>
    <row r="10" spans="1:4" ht="30" customHeight="1" x14ac:dyDescent="0.25">
      <c r="A10" s="8" t="s">
        <v>32</v>
      </c>
      <c r="B10" s="10" t="s">
        <v>17</v>
      </c>
      <c r="C10" s="12">
        <v>218.03</v>
      </c>
      <c r="D10" s="28">
        <v>1.81</v>
      </c>
    </row>
    <row r="11" spans="1:4" ht="21.75" customHeight="1" x14ac:dyDescent="0.25">
      <c r="A11" s="8" t="s">
        <v>33</v>
      </c>
      <c r="B11" s="10" t="s">
        <v>12</v>
      </c>
      <c r="C11" s="12">
        <f>C12+C13</f>
        <v>8.7899999999999991</v>
      </c>
      <c r="D11" s="28">
        <f>C11/D26*1000</f>
        <v>7.2732387839872903E-2</v>
      </c>
    </row>
    <row r="12" spans="1:4" ht="18.75" customHeight="1" x14ac:dyDescent="0.25">
      <c r="A12" s="7" t="s">
        <v>34</v>
      </c>
      <c r="B12" s="11" t="s">
        <v>13</v>
      </c>
      <c r="C12" s="13">
        <v>0</v>
      </c>
      <c r="D12" s="29">
        <f>C12/D26*1000</f>
        <v>0</v>
      </c>
    </row>
    <row r="13" spans="1:4" ht="17.25" customHeight="1" x14ac:dyDescent="0.25">
      <c r="A13" s="7" t="s">
        <v>35</v>
      </c>
      <c r="B13" s="11" t="s">
        <v>14</v>
      </c>
      <c r="C13" s="7">
        <v>8.7899999999999991</v>
      </c>
      <c r="D13" s="29">
        <f>C13/D26*1000</f>
        <v>7.2732387839872903E-2</v>
      </c>
    </row>
    <row r="14" spans="1:4" ht="19.5" customHeight="1" x14ac:dyDescent="0.25">
      <c r="A14" s="8" t="s">
        <v>36</v>
      </c>
      <c r="B14" s="10" t="s">
        <v>15</v>
      </c>
      <c r="C14" s="8">
        <f>C15+C16</f>
        <v>1.4600000000000002</v>
      </c>
      <c r="D14" s="28">
        <f>C14/D26*1000</f>
        <v>1.2080692405712681E-2</v>
      </c>
    </row>
    <row r="15" spans="1:4" ht="28.5" customHeight="1" x14ac:dyDescent="0.25">
      <c r="A15" s="7" t="s">
        <v>37</v>
      </c>
      <c r="B15" s="11" t="s">
        <v>53</v>
      </c>
      <c r="C15" s="7">
        <v>1.37</v>
      </c>
      <c r="D15" s="29">
        <f>C15/D26*1000</f>
        <v>1.1335992188922173E-2</v>
      </c>
    </row>
    <row r="16" spans="1:4" ht="18" customHeight="1" x14ac:dyDescent="0.25">
      <c r="A16" s="7" t="s">
        <v>38</v>
      </c>
      <c r="B16" s="11" t="s">
        <v>14</v>
      </c>
      <c r="C16" s="7">
        <v>0.09</v>
      </c>
      <c r="D16" s="29">
        <f>C16/D26*1000</f>
        <v>7.4470021679050758E-4</v>
      </c>
    </row>
    <row r="17" spans="1:4" ht="21" customHeight="1" x14ac:dyDescent="0.25">
      <c r="A17" s="8" t="s">
        <v>39</v>
      </c>
      <c r="B17" s="10" t="s">
        <v>16</v>
      </c>
      <c r="C17" s="8">
        <f>C18+C19</f>
        <v>3.15</v>
      </c>
      <c r="D17" s="28">
        <f>C17/D26*1000</f>
        <v>2.6064507587667762E-2</v>
      </c>
    </row>
    <row r="18" spans="1:4" ht="28.5" customHeight="1" x14ac:dyDescent="0.25">
      <c r="A18" s="7" t="s">
        <v>40</v>
      </c>
      <c r="B18" s="11" t="s">
        <v>18</v>
      </c>
      <c r="C18" s="7">
        <v>2.73</v>
      </c>
      <c r="D18" s="29">
        <f>C18/D26*1000</f>
        <v>2.258923990931206E-2</v>
      </c>
    </row>
    <row r="19" spans="1:4" ht="19.5" customHeight="1" x14ac:dyDescent="0.25">
      <c r="A19" s="7" t="s">
        <v>41</v>
      </c>
      <c r="B19" s="11" t="s">
        <v>14</v>
      </c>
      <c r="C19" s="7">
        <v>0.42</v>
      </c>
      <c r="D19" s="29">
        <v>0.01</v>
      </c>
    </row>
    <row r="20" spans="1:4" ht="17.25" customHeight="1" x14ac:dyDescent="0.25">
      <c r="A20" s="8" t="s">
        <v>42</v>
      </c>
      <c r="B20" s="10" t="s">
        <v>19</v>
      </c>
      <c r="C20" s="8">
        <f>C7+C17</f>
        <v>231.53</v>
      </c>
      <c r="D20" s="28">
        <f>C20/D26*1000</f>
        <v>1.9157826799278468</v>
      </c>
    </row>
    <row r="21" spans="1:4" ht="21.75" customHeight="1" x14ac:dyDescent="0.25">
      <c r="A21" s="8" t="s">
        <v>43</v>
      </c>
      <c r="B21" s="10" t="s">
        <v>102</v>
      </c>
      <c r="C21" s="12">
        <f>C22+C23</f>
        <v>0</v>
      </c>
      <c r="D21" s="12">
        <v>0</v>
      </c>
    </row>
    <row r="22" spans="1:4" ht="18" hidden="1" customHeight="1" x14ac:dyDescent="0.25">
      <c r="A22" s="7" t="s">
        <v>44</v>
      </c>
      <c r="B22" s="11" t="s">
        <v>20</v>
      </c>
      <c r="C22" s="13">
        <v>0</v>
      </c>
      <c r="D22" s="13">
        <v>0</v>
      </c>
    </row>
    <row r="23" spans="1:4" ht="21" hidden="1" customHeight="1" x14ac:dyDescent="0.25">
      <c r="A23" s="7" t="s">
        <v>45</v>
      </c>
      <c r="B23" s="11" t="s">
        <v>21</v>
      </c>
      <c r="C23" s="13">
        <v>0</v>
      </c>
      <c r="D23" s="13">
        <v>0</v>
      </c>
    </row>
    <row r="24" spans="1:4" ht="29.25" customHeight="1" x14ac:dyDescent="0.25">
      <c r="A24" s="8" t="s">
        <v>46</v>
      </c>
      <c r="B24" s="10" t="s">
        <v>57</v>
      </c>
      <c r="C24" s="8">
        <f>C20+C21</f>
        <v>231.53</v>
      </c>
      <c r="D24" s="12">
        <f>C24/D26*1000</f>
        <v>1.9157826799278468</v>
      </c>
    </row>
    <row r="25" spans="1:4" ht="20.25" customHeight="1" x14ac:dyDescent="0.25">
      <c r="A25" s="8" t="s">
        <v>47</v>
      </c>
      <c r="B25" s="10" t="s">
        <v>96</v>
      </c>
      <c r="C25" s="12"/>
      <c r="D25" s="12">
        <f>D24</f>
        <v>1.9157826799278468</v>
      </c>
    </row>
    <row r="26" spans="1:4" ht="30.75" customHeight="1" x14ac:dyDescent="0.25">
      <c r="A26" s="8" t="s">
        <v>49</v>
      </c>
      <c r="B26" s="10" t="s">
        <v>24</v>
      </c>
      <c r="C26" s="8"/>
      <c r="D26" s="8">
        <v>120854</v>
      </c>
    </row>
    <row r="27" spans="1:4" ht="15.75" x14ac:dyDescent="0.25">
      <c r="A27" s="1"/>
      <c r="B27" s="4"/>
      <c r="C27" s="2"/>
      <c r="D27" s="2"/>
    </row>
    <row r="28" spans="1:4" ht="15.75" x14ac:dyDescent="0.25">
      <c r="A28" s="1"/>
      <c r="B28" s="4"/>
      <c r="C28" s="2"/>
      <c r="D28" s="2"/>
    </row>
    <row r="29" spans="1:4" ht="15.75" x14ac:dyDescent="0.25">
      <c r="A29" s="1"/>
      <c r="B29" s="25" t="s">
        <v>91</v>
      </c>
      <c r="C29" s="34" t="s">
        <v>92</v>
      </c>
      <c r="D29" s="36"/>
    </row>
    <row r="30" spans="1:4" ht="15.75" x14ac:dyDescent="0.25">
      <c r="A30" s="1"/>
      <c r="B30" s="4"/>
      <c r="C30" s="24"/>
      <c r="D30" s="24"/>
    </row>
    <row r="31" spans="1:4" ht="15.75" x14ac:dyDescent="0.25">
      <c r="A31" s="1"/>
      <c r="B31" s="4" t="s">
        <v>50</v>
      </c>
    </row>
    <row r="32" spans="1:4" ht="15.75" x14ac:dyDescent="0.25">
      <c r="B32" s="4" t="s">
        <v>93</v>
      </c>
      <c r="C32" s="34" t="s">
        <v>51</v>
      </c>
      <c r="D32" s="34"/>
    </row>
  </sheetData>
  <mergeCells count="9">
    <mergeCell ref="C32:D32"/>
    <mergeCell ref="C29:D29"/>
    <mergeCell ref="C1:D1"/>
    <mergeCell ref="C2:D2"/>
    <mergeCell ref="A3:D3"/>
    <mergeCell ref="C4:D4"/>
    <mergeCell ref="A5:A6"/>
    <mergeCell ref="B5:B6"/>
    <mergeCell ref="C5:D5"/>
  </mergeCells>
  <pageMargins left="0.70866141732283472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вир. нас.</vt:lpstr>
      <vt:lpstr>вир. бюдж</vt:lpstr>
      <vt:lpstr>вир. інші</vt:lpstr>
      <vt:lpstr>вир.реліг</vt:lpstr>
      <vt:lpstr>трансп. нас.</vt:lpstr>
      <vt:lpstr>трансп. бюдж.</vt:lpstr>
      <vt:lpstr>трансп. інші</vt:lpstr>
      <vt:lpstr>трансп.реліг</vt:lpstr>
      <vt:lpstr>постач. нас.</vt:lpstr>
      <vt:lpstr>постач.бюдж.</vt:lpstr>
      <vt:lpstr>постач. інші</vt:lpstr>
      <vt:lpstr>постач. реліг</vt:lpstr>
      <vt:lpstr>тепло нас</vt:lpstr>
      <vt:lpstr>тепло бюдж</vt:lpstr>
      <vt:lpstr>тепло реліг</vt:lpstr>
      <vt:lpstr>тепло інші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V-Inna</cp:lastModifiedBy>
  <cp:lastPrinted>2018-08-21T11:42:41Z</cp:lastPrinted>
  <dcterms:created xsi:type="dcterms:W3CDTF">2018-08-01T08:51:54Z</dcterms:created>
  <dcterms:modified xsi:type="dcterms:W3CDTF">2018-08-27T10:42:51Z</dcterms:modified>
</cp:coreProperties>
</file>